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885" windowWidth="10860" windowHeight="5220" activeTab="1"/>
  </bookViews>
  <sheets>
    <sheet name="Отчет об исполнении" sheetId="1" r:id="rId1"/>
    <sheet name="Инфографика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F71" i="1" l="1"/>
  <c r="F70" i="1"/>
  <c r="F86" i="1"/>
  <c r="F82" i="1"/>
  <c r="F41" i="1"/>
  <c r="F39" i="1"/>
  <c r="E54" i="1"/>
  <c r="E45" i="1"/>
  <c r="D45" i="1"/>
  <c r="E10" i="1"/>
  <c r="E85" i="1"/>
  <c r="F69" i="1" l="1"/>
  <c r="F68" i="1"/>
  <c r="F67" i="1"/>
  <c r="F66" i="1"/>
  <c r="F65" i="1"/>
  <c r="F64" i="1"/>
  <c r="F63" i="1"/>
  <c r="F60" i="1"/>
  <c r="F59" i="1"/>
  <c r="F58" i="1"/>
  <c r="F57" i="1"/>
  <c r="F56" i="1"/>
  <c r="F55" i="1"/>
  <c r="F49" i="1"/>
  <c r="F48" i="1"/>
  <c r="F47" i="1"/>
  <c r="F43" i="1"/>
  <c r="F32" i="1"/>
  <c r="F31" i="1"/>
  <c r="F27" i="1"/>
  <c r="F24" i="1"/>
  <c r="F23" i="1"/>
  <c r="F11" i="1"/>
  <c r="D85" i="1"/>
  <c r="D33" i="1"/>
  <c r="D10" i="1"/>
  <c r="E98" i="1"/>
  <c r="D98" i="1"/>
  <c r="E33" i="1"/>
  <c r="E117" i="1" l="1"/>
  <c r="D117" i="1"/>
  <c r="F120" i="1"/>
  <c r="E53" i="1" l="1"/>
  <c r="E52" i="1" s="1"/>
  <c r="F97" i="1" l="1"/>
  <c r="D92" i="1"/>
  <c r="E92" i="1"/>
  <c r="D54" i="1" l="1"/>
  <c r="F54" i="1" s="1"/>
  <c r="D53" i="1" l="1"/>
  <c r="D52" i="1" s="1"/>
  <c r="E29" i="1"/>
  <c r="D29" i="1"/>
  <c r="F53" i="1" l="1"/>
  <c r="F52" i="1"/>
  <c r="E42" i="1"/>
  <c r="D42" i="1"/>
  <c r="E21" i="1" l="1"/>
  <c r="D21" i="1"/>
  <c r="F21" i="1" l="1"/>
  <c r="F80" i="1"/>
  <c r="F99" i="1" l="1"/>
  <c r="F10" i="1" l="1"/>
  <c r="F98" i="1" l="1"/>
  <c r="F104" i="1" l="1"/>
  <c r="D121" i="1"/>
  <c r="E16" i="1" l="1"/>
  <c r="E110" i="1" l="1"/>
  <c r="E76" i="1"/>
  <c r="E88" i="1"/>
  <c r="E101" i="1"/>
  <c r="E107" i="1"/>
  <c r="E112" i="1"/>
  <c r="E123" i="1"/>
  <c r="D88" i="1"/>
  <c r="D101" i="1"/>
  <c r="E8" i="1"/>
  <c r="E26" i="1"/>
  <c r="E38" i="1"/>
  <c r="F87" i="1"/>
  <c r="F117" i="1"/>
  <c r="D8" i="1"/>
  <c r="D26" i="1"/>
  <c r="D38" i="1"/>
  <c r="D16" i="1"/>
  <c r="F16" i="1" s="1"/>
  <c r="E121" i="1"/>
  <c r="F121" i="1" s="1"/>
  <c r="D123" i="1"/>
  <c r="D76" i="1"/>
  <c r="D107" i="1"/>
  <c r="D110" i="1"/>
  <c r="D112" i="1"/>
  <c r="F124" i="1"/>
  <c r="F122" i="1"/>
  <c r="F118" i="1"/>
  <c r="F116" i="1"/>
  <c r="F115" i="1"/>
  <c r="F114" i="1"/>
  <c r="F113" i="1"/>
  <c r="F109" i="1"/>
  <c r="F108" i="1"/>
  <c r="F84" i="1"/>
  <c r="F81" i="1"/>
  <c r="F79" i="1"/>
  <c r="F78" i="1"/>
  <c r="F77" i="1"/>
  <c r="F106" i="1"/>
  <c r="F105" i="1"/>
  <c r="F103" i="1"/>
  <c r="F102" i="1"/>
  <c r="F111" i="1"/>
  <c r="F93" i="1"/>
  <c r="F94" i="1"/>
  <c r="F90" i="1"/>
  <c r="F91" i="1"/>
  <c r="F95" i="1"/>
  <c r="F89" i="1"/>
  <c r="F45" i="1" l="1"/>
  <c r="F8" i="1"/>
  <c r="E7" i="1"/>
  <c r="F26" i="1"/>
  <c r="D7" i="1"/>
  <c r="E125" i="1"/>
  <c r="D125" i="1"/>
  <c r="F110" i="1"/>
  <c r="F123" i="1"/>
  <c r="E75" i="1"/>
  <c r="D75" i="1"/>
  <c r="F92" i="1"/>
  <c r="F88" i="1"/>
  <c r="F107" i="1"/>
  <c r="F112" i="1"/>
  <c r="F101" i="1"/>
  <c r="F76" i="1"/>
  <c r="F7" i="1" l="1"/>
  <c r="F125" i="1"/>
  <c r="F75" i="1"/>
  <c r="D6" i="1"/>
  <c r="D74" i="1" s="1"/>
  <c r="D126" i="1" s="1"/>
  <c r="E6" i="1" l="1"/>
  <c r="E74" i="1" l="1"/>
  <c r="F74" i="1" s="1"/>
  <c r="F6" i="1"/>
  <c r="E126" i="1" l="1"/>
</calcChain>
</file>

<file path=xl/sharedStrings.xml><?xml version="1.0" encoding="utf-8"?>
<sst xmlns="http://schemas.openxmlformats.org/spreadsheetml/2006/main" count="265" uniqueCount="230">
  <si>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</si>
  <si>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</si>
  <si>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</si>
  <si>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факт. исполнен. к плану года, %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</si>
  <si>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</si>
  <si>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</si>
  <si>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</si>
  <si>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</si>
  <si>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</si>
  <si>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</si>
  <si>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</si>
  <si>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</si>
  <si>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</si>
  <si>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</si>
  <si>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</si>
  <si>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</si>
  <si>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</si>
  <si>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</si>
  <si>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</si>
  <si>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</si>
  <si>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</si>
  <si>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</si>
  <si>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</si>
  <si>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</si>
  <si>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</si>
  <si>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</si>
  <si>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</si>
  <si>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</si>
  <si>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</si>
  <si>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</si>
  <si>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</si>
  <si>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</si>
  <si>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</si>
  <si>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</si>
  <si>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</si>
  <si>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</si>
  <si>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</si>
  <si>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</si>
  <si>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</si>
  <si>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</si>
  <si>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</si>
  <si>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</si>
  <si>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</si>
  <si>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</si>
  <si>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1 15 00000 00 0000 000    </t>
  </si>
  <si>
    <t>АДМИНИСТРАТИВНЫЕ ПЛАТЕЖИ И СБОРЫ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</si>
  <si>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</si>
  <si>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</si>
  <si>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</si>
  <si>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</si>
  <si>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</si>
  <si>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</si>
  <si>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</si>
  <si>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</si>
  <si>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</si>
  <si>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</si>
  <si>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</si>
  <si>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</si>
  <si>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</si>
  <si>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</si>
  <si>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</si>
  <si>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</si>
  <si>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</si>
  <si>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</si>
  <si>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</si>
  <si>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</si>
  <si>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</si>
  <si>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</si>
  <si>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</si>
  <si>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</si>
  <si>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</si>
  <si>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</si>
  <si>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</si>
  <si>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</si>
  <si>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</si>
  <si>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</si>
  <si>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</si>
  <si>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</si>
  <si>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</si>
  <si>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</si>
  <si>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</si>
  <si>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выбросы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</si>
  <si>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</si>
  <si>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</si>
  <si>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</si>
  <si>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</si>
  <si>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</si>
  <si>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</si>
  <si>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</si>
  <si>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</si>
  <si>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</si>
  <si>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</si>
  <si>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</si>
  <si>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производимый на территории РФ,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</si>
  <si>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</si>
  <si>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</si>
  <si>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1 03 02250 01 0000 110</t>
  </si>
  <si>
    <t>1 03 02260 01 0000 110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</si>
  <si>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</si>
  <si>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</si>
  <si>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</si>
  <si>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</si>
  <si>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</si>
  <si>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</si>
  <si>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</si>
  <si>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</si>
  <si>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</si>
  <si>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</si>
  <si>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</si>
  <si>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</si>
  <si>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</si>
  <si>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</si>
  <si>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</si>
  <si>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</si>
  <si>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</si>
  <si>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</si>
  <si>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</si>
  <si>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</si>
  <si>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</si>
  <si>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</si>
  <si>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</si>
  <si>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</si>
  <si>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</si>
  <si>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</si>
  <si>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</si>
  <si>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</si>
  <si>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</si>
  <si>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</si>
  <si>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</si>
  <si>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</si>
  <si>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</si>
  <si>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</si>
  <si>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</si>
  <si>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</si>
  <si>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</si>
  <si>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</si>
  <si>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</si>
  <si>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</si>
  <si>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</si>
  <si>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</si>
  <si>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</si>
  <si>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</si>
  <si>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</si>
  <si>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</si>
  <si>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</si>
  <si>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</si>
  <si>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</si>
  <si>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</si>
  <si>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</si>
  <si>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</si>
  <si>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</si>
  <si>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</si>
  <si>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</si>
  <si>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</si>
  <si>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</si>
  <si>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</si>
  <si>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227(1)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</si>
  <si>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</si>
  <si>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</si>
  <si>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227(1) Налогового кодекса Российской Федерации</t>
  </si>
  <si>
    <t>1 01 02010 01 0000 110</t>
  </si>
  <si>
    <t>1 01 02020 01 0000 110</t>
  </si>
  <si>
    <t>1 01 02030 01 0000 110</t>
  </si>
  <si>
    <t>1 01 02040 01 0000 110</t>
  </si>
  <si>
    <t>Общегосударственные вопросы</t>
  </si>
  <si>
    <t>Национальная безопасность и правоохранотельная деятельность</t>
  </si>
  <si>
    <t>0105</t>
  </si>
  <si>
    <t>Функционирование судебной системы</t>
  </si>
  <si>
    <t>2 18 04030 04 0000 180</t>
  </si>
  <si>
    <t>Доходы бюджетов городских округов от возврата иными организациями остатков субсидий прошлых лет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</si>
  <si>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</si>
  <si>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</si>
  <si>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t xml:space="preserve">Единый налог на вмененный доход для отдельных видов деятельности </t>
  </si>
  <si>
    <t xml:space="preserve">Единый налог на вмененный доход для отдельных видов деятельности (за налоговые периоды, истекшие до 1 января 2011 года) </t>
  </si>
  <si>
    <t>Прочие доходы от компенсации затрат государства</t>
  </si>
  <si>
    <t>1 13 02994 04 0000 130</t>
  </si>
  <si>
    <t>Доходя бюджетов городских округов от возврата иными организациями остатков субсидий прошлых лет</t>
  </si>
  <si>
    <t>2 18 04030 04 0000 150</t>
  </si>
  <si>
    <t>2 18 04010 04 0000 150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</si>
  <si>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</si>
  <si>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</si>
  <si>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</si>
  <si>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</si>
  <si>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</si>
  <si>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</si>
  <si>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</si>
  <si>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0107</t>
  </si>
  <si>
    <t>Обеспечение проведение выборов и референдумов</t>
  </si>
  <si>
    <t>0111</t>
  </si>
  <si>
    <t>Резервные фонды</t>
  </si>
  <si>
    <t>Государственная пошлина за выдачу разрешения на установку рекламной конструкции</t>
  </si>
  <si>
    <t>1 08 07150 01 0000 110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</si>
  <si>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</si>
  <si>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</si>
  <si>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</si>
  <si>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</si>
  <si>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</si>
  <si>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дотации  на частичную компенсацию расходов на оплату труда работников муниципальных учреждений</t>
  </si>
  <si>
    <t>Прочие безвозмездные поступления от негосударственных организаций в бюджеты городских округов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</si>
  <si>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</si>
  <si>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</si>
  <si>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</si>
  <si>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</si>
  <si>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Доходы бюджетов городских округов от возврата автономными учреждениями остатков субсидий прошлых лет</t>
  </si>
  <si>
    <t>2 18 04020 04 0000 150</t>
  </si>
  <si>
    <t>Невыясненные поступления</t>
  </si>
  <si>
    <t>1 17 01040 04 0000 180</t>
  </si>
  <si>
    <t>1301</t>
  </si>
  <si>
    <t>Прочие безвозмездные поступления в бюджеты городских округов</t>
  </si>
  <si>
    <t>2 07 04000 04 0000 150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</si>
  <si>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найм))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</si>
  <si>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</si>
  <si>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</si>
  <si>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</si>
  <si>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</si>
  <si>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Налог на доходы физических лиц в отношении доходов физических лиц части суммы налога, превышающей 650000 рублей, относящейся к части налоговой базы, превышающей 5000000 рублей</t>
  </si>
  <si>
    <t>1 01 02080 01 0000 110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</si>
  <si>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</si>
  <si>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1 11 07000 00 0000 120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</si>
  <si>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</si>
  <si>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</si>
  <si>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</si>
  <si>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св.100</t>
  </si>
  <si>
    <t>Безвозмездные поступления от негосударственных организаций в бюджеты городских округов</t>
  </si>
  <si>
    <t>Руководитель финансового управления администрации города Енисейска                                                     Ю.В.Смирнов</t>
  </si>
  <si>
    <t>2 07 04050 04 0000 150</t>
  </si>
  <si>
    <t>Доходы от продажи квартир</t>
  </si>
  <si>
    <t>1 14 01000 00 0000 410</t>
  </si>
  <si>
    <r>
      <t>ОТЧЕТ ОБ ИСПОЛНЕНИИ БЮДЖЕТА ГОРОДА ЕНИСЕЙСКА</t>
    </r>
    <r>
      <rPr>
        <b/>
        <sz val="11"/>
        <rFont val="Arial Cyr"/>
        <family val="2"/>
        <charset val="204"/>
      </rPr>
      <t xml:space="preserve">                                                                                                                                                               на 01.01.2022г.</t>
    </r>
  </si>
  <si>
    <t>Текущее исполнение городского бюджета на 01.01.2022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</si>
</sst>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b/>
      <shadow/>
      <sz val="24"/>
      <color rgb="FF002060"/>
      <name val="Georg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24" fillId="0" borderId="0"/>
    <xf numFmtId="0" fontId="25" fillId="0" borderId="0"/>
  </cellStyleXfs>
  <cellXfs count="9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49" fontId="7" fillId="0" borderId="0" xfId="0" applyNumberFormat="1" applyFont="1" applyBorder="1"/>
    <xf numFmtId="0" fontId="10" fillId="0" borderId="0" xfId="0" applyFont="1" applyBorder="1" applyAlignment="1">
      <alignment horizontal="left" wrapText="1"/>
    </xf>
    <xf numFmtId="0" fontId="7" fillId="0" borderId="0" xfId="0" applyFont="1" applyBorder="1"/>
    <xf numFmtId="49" fontId="11" fillId="0" borderId="0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7" fillId="0" borderId="0" xfId="0" applyFont="1" applyFill="1" applyBorder="1"/>
    <xf numFmtId="0" fontId="11" fillId="0" borderId="0" xfId="0" applyFont="1" applyFill="1"/>
    <xf numFmtId="0" fontId="11" fillId="0" borderId="0" xfId="0" applyFont="1" applyBorder="1" applyAlignment="1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3" fontId="5" fillId="0" borderId="2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6" fillId="0" borderId="2" xfId="1" applyFont="1" applyBorder="1" applyAlignment="1">
      <alignment horizontal="justify"/>
    </xf>
    <xf numFmtId="0" fontId="5" fillId="0" borderId="2" xfId="0" applyFont="1" applyFill="1" applyBorder="1" applyAlignment="1">
      <alignment vertical="top" wrapText="1"/>
    </xf>
    <xf numFmtId="0" fontId="15" fillId="0" borderId="2" xfId="0" applyFont="1" applyBorder="1"/>
    <xf numFmtId="0" fontId="14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6" fillId="0" borderId="3" xfId="0" applyFont="1" applyBorder="1" applyAlignment="1">
      <alignment horizontal="left" wrapText="1"/>
    </xf>
    <xf numFmtId="0" fontId="5" fillId="0" borderId="5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top" wrapText="1"/>
    </xf>
    <xf numFmtId="164" fontId="18" fillId="0" borderId="3" xfId="0" applyNumberFormat="1" applyFont="1" applyBorder="1"/>
    <xf numFmtId="49" fontId="18" fillId="0" borderId="2" xfId="0" applyNumberFormat="1" applyFont="1" applyBorder="1" applyAlignment="1">
      <alignment horizontal="justify" vertical="top" wrapText="1"/>
    </xf>
    <xf numFmtId="0" fontId="19" fillId="0" borderId="2" xfId="0" applyFont="1" applyBorder="1" applyAlignment="1">
      <alignment horizontal="justify" vertical="top" wrapText="1"/>
    </xf>
    <xf numFmtId="164" fontId="18" fillId="0" borderId="2" xfId="0" applyNumberFormat="1" applyFont="1" applyBorder="1"/>
    <xf numFmtId="164" fontId="18" fillId="0" borderId="2" xfId="0" applyNumberFormat="1" applyFont="1" applyFill="1" applyBorder="1"/>
    <xf numFmtId="49" fontId="20" fillId="0" borderId="2" xfId="0" applyNumberFormat="1" applyFont="1" applyBorder="1" applyAlignment="1">
      <alignment horizontal="justify" vertical="top" wrapText="1"/>
    </xf>
    <xf numFmtId="0" fontId="16" fillId="0" borderId="2" xfId="0" applyFont="1" applyBorder="1" applyAlignment="1">
      <alignment horizontal="justify" vertical="top" wrapText="1"/>
    </xf>
    <xf numFmtId="0" fontId="19" fillId="0" borderId="2" xfId="0" applyFont="1" applyBorder="1" applyAlignment="1">
      <alignment horizontal="left" vertical="top" wrapText="1"/>
    </xf>
    <xf numFmtId="164" fontId="16" fillId="0" borderId="2" xfId="0" applyNumberFormat="1" applyFont="1" applyBorder="1"/>
    <xf numFmtId="164" fontId="18" fillId="0" borderId="2" xfId="0" applyNumberFormat="1" applyFont="1" applyBorder="1" applyAlignment="1">
      <alignment horizontal="right"/>
    </xf>
    <xf numFmtId="164" fontId="18" fillId="2" borderId="2" xfId="0" applyNumberFormat="1" applyFont="1" applyFill="1" applyBorder="1"/>
    <xf numFmtId="164" fontId="16" fillId="2" borderId="2" xfId="0" applyNumberFormat="1" applyFont="1" applyFill="1" applyBorder="1"/>
    <xf numFmtId="164" fontId="16" fillId="0" borderId="2" xfId="0" applyNumberFormat="1" applyFont="1" applyFill="1" applyBorder="1"/>
    <xf numFmtId="49" fontId="18" fillId="0" borderId="6" xfId="0" applyNumberFormat="1" applyFont="1" applyBorder="1" applyAlignment="1">
      <alignment horizontal="justify" vertical="top" wrapText="1"/>
    </xf>
    <xf numFmtId="0" fontId="19" fillId="0" borderId="6" xfId="0" applyFont="1" applyBorder="1" applyAlignment="1">
      <alignment horizontal="left" vertical="top" wrapText="1"/>
    </xf>
    <xf numFmtId="164" fontId="18" fillId="0" borderId="6" xfId="0" applyNumberFormat="1" applyFont="1" applyFill="1" applyBorder="1"/>
    <xf numFmtId="49" fontId="19" fillId="0" borderId="3" xfId="0" applyNumberFormat="1" applyFont="1" applyBorder="1" applyAlignment="1">
      <alignment horizontal="justify" vertical="top" wrapText="1"/>
    </xf>
    <xf numFmtId="164" fontId="16" fillId="0" borderId="3" xfId="0" applyNumberFormat="1" applyFont="1" applyFill="1" applyBorder="1"/>
    <xf numFmtId="49" fontId="16" fillId="0" borderId="2" xfId="0" applyNumberFormat="1" applyFont="1" applyBorder="1" applyAlignment="1">
      <alignment horizontal="justify" vertical="top" wrapText="1"/>
    </xf>
    <xf numFmtId="0" fontId="16" fillId="0" borderId="2" xfId="0" applyFont="1" applyBorder="1" applyAlignment="1">
      <alignment horizontal="left" vertical="top" wrapText="1"/>
    </xf>
    <xf numFmtId="49" fontId="16" fillId="0" borderId="6" xfId="0" applyNumberFormat="1" applyFont="1" applyBorder="1" applyAlignment="1">
      <alignment horizontal="justify" vertical="top" wrapText="1"/>
    </xf>
    <xf numFmtId="0" fontId="16" fillId="0" borderId="6" xfId="0" applyFont="1" applyBorder="1" applyAlignment="1">
      <alignment horizontal="left" vertical="top" wrapText="1"/>
    </xf>
    <xf numFmtId="164" fontId="16" fillId="0" borderId="6" xfId="0" applyNumberFormat="1" applyFont="1" applyBorder="1"/>
    <xf numFmtId="164" fontId="16" fillId="0" borderId="6" xfId="0" applyNumberFormat="1" applyFont="1" applyFill="1" applyBorder="1"/>
    <xf numFmtId="164" fontId="18" fillId="0" borderId="4" xfId="0" applyNumberFormat="1" applyFont="1" applyBorder="1"/>
    <xf numFmtId="49" fontId="16" fillId="0" borderId="8" xfId="0" applyNumberFormat="1" applyFont="1" applyBorder="1" applyAlignment="1" applyProtection="1">
      <alignment horizontal="left" vertical="top" wrapText="1"/>
    </xf>
    <xf numFmtId="0" fontId="22" fillId="0" borderId="2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justify" vertical="top" wrapText="1"/>
    </xf>
    <xf numFmtId="164" fontId="20" fillId="0" borderId="2" xfId="0" applyNumberFormat="1" applyFont="1" applyBorder="1"/>
    <xf numFmtId="164" fontId="20" fillId="0" borderId="6" xfId="0" applyNumberFormat="1" applyFont="1" applyBorder="1"/>
    <xf numFmtId="164" fontId="23" fillId="0" borderId="3" xfId="0" applyNumberFormat="1" applyFont="1" applyBorder="1"/>
    <xf numFmtId="164" fontId="23" fillId="0" borderId="7" xfId="0" applyNumberFormat="1" applyFont="1" applyBorder="1"/>
    <xf numFmtId="0" fontId="16" fillId="0" borderId="2" xfId="1" applyNumberFormat="1" applyFont="1" applyFill="1" applyBorder="1" applyAlignment="1">
      <alignment horizontal="left" vertical="top" wrapText="1"/>
    </xf>
    <xf numFmtId="0" fontId="16" fillId="0" borderId="2" xfId="1" applyFont="1" applyBorder="1" applyAlignment="1">
      <alignment horizontal="justify" vertical="top"/>
    </xf>
    <xf numFmtId="0" fontId="16" fillId="2" borderId="2" xfId="2" applyFont="1" applyFill="1" applyBorder="1" applyAlignment="1">
      <alignment horizontal="justify" vertical="top" wrapText="1"/>
    </xf>
    <xf numFmtId="0" fontId="16" fillId="0" borderId="0" xfId="0" applyFont="1" applyAlignment="1">
      <alignment wrapText="1"/>
    </xf>
    <xf numFmtId="0" fontId="16" fillId="0" borderId="2" xfId="3" applyNumberFormat="1" applyFont="1" applyFill="1" applyBorder="1" applyAlignment="1">
      <alignment horizontal="left" vertical="top" wrapText="1"/>
    </xf>
    <xf numFmtId="164" fontId="20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justify" wrapText="1"/>
    </xf>
    <xf numFmtId="0" fontId="20" fillId="0" borderId="15" xfId="0" applyFont="1" applyBorder="1" applyAlignment="1"/>
    <xf numFmtId="0" fontId="26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4">
    <cellStyle name="Обычный" xfId="0" builtinId="0"/>
    <cellStyle name="Обычный_Лист1" xfId="1"/>
    <cellStyle name="Обычный_Лист1 2" xfId="3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464215228739623"/>
          <c:y val="2.2859720567446531E-2"/>
          <c:w val="0.86990876927805383"/>
          <c:h val="0.88451164156363582"/>
        </c:manualLayout>
      </c:layout>
      <c:barChart>
        <c:barDir val="col"/>
        <c:grouping val="clustered"/>
        <c:varyColors val="0"/>
        <c:ser>
          <c:idx val="0"/>
          <c:order val="0"/>
          <c:tx>
            <c:v>План, тыс.руб.</c:v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Лист1!$A$2:$A$3</c:f>
              <c:strCache>
                <c:ptCount val="2"/>
                <c:pt idx="0">
                  <c:v>Доходы</c:v>
                </c:pt>
                <c:pt idx="1">
                  <c:v>Расходы</c:v>
                </c:pt>
              </c:strCache>
            </c:strRef>
          </c:cat>
          <c:val>
            <c:numRef>
              <c:f>Лист1!$B$2:$B$3</c:f>
              <c:numCache>
                <c:formatCode>#,##0.0</c:formatCode>
                <c:ptCount val="2"/>
                <c:pt idx="0">
                  <c:v>1198719.1000000001</c:v>
                </c:pt>
                <c:pt idx="1">
                  <c:v>1312723.8</c:v>
                </c:pt>
              </c:numCache>
            </c:numRef>
          </c:val>
        </c:ser>
        <c:ser>
          <c:idx val="1"/>
          <c:order val="1"/>
          <c:tx>
            <c:v>Факт, тыс.руб.</c:v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Лист1!$A$2:$A$3</c:f>
              <c:strCache>
                <c:ptCount val="2"/>
                <c:pt idx="0">
                  <c:v>Доходы</c:v>
                </c:pt>
                <c:pt idx="1">
                  <c:v>Расходы</c:v>
                </c:pt>
              </c:strCache>
            </c:strRef>
          </c:cat>
          <c:val>
            <c:numRef>
              <c:f>Лист1!$C$2:$C$3</c:f>
              <c:numCache>
                <c:formatCode>#,##0.0</c:formatCode>
                <c:ptCount val="2"/>
                <c:pt idx="0">
                  <c:v>1176753.2</c:v>
                </c:pt>
                <c:pt idx="1">
                  <c:v>1247332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75552"/>
        <c:axId val="116126080"/>
      </c:barChart>
      <c:catAx>
        <c:axId val="151175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126080"/>
        <c:crossesAt val="0"/>
        <c:auto val="1"/>
        <c:lblAlgn val="ctr"/>
        <c:lblOffset val="100"/>
        <c:noMultiLvlLbl val="0"/>
      </c:catAx>
      <c:valAx>
        <c:axId val="116126080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ru-RU"/>
          </a:p>
        </c:txPr>
        <c:crossAx val="151175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401385455874095"/>
          <c:y val="5.433093640936449E-2"/>
          <c:w val="0.20699917513293525"/>
          <c:h val="0.1445053997831658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14</xdr:col>
      <xdr:colOff>554142</xdr:colOff>
      <xdr:row>38</xdr:row>
      <xdr:rowOff>38980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0.86146</cdr:x>
      <cdr:y>0.28276</cdr:y>
    </cdr:from>
    <cdr:to>
      <cdr:x>0.96693</cdr:x>
      <cdr:y>0.37931</cdr:y>
    </cdr:to>
    <cdr:sp macro="" textlink="">
      <cdr:nvSpPr>
        <cdr:cNvPr id="4" name="Овальная выноска 3"/>
        <cdr:cNvSpPr/>
      </cdr:nvSpPr>
      <cdr:spPr>
        <a:xfrm xmlns:a="http://schemas.openxmlformats.org/drawingml/2006/main">
          <a:off x="7304261" y="1476164"/>
          <a:ext cx="894274" cy="504047"/>
        </a:xfrm>
        <a:prstGeom xmlns:a="http://schemas.openxmlformats.org/drawingml/2006/main" prst="wedgeEllipseCallout">
          <a:avLst/>
        </a:prstGeom>
        <a:solidFill xmlns:a="http://schemas.openxmlformats.org/drawingml/2006/main">
          <a:srgbClr val="FF99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dirty="0" smtClean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95%</a:t>
          </a:r>
          <a:r>
            <a:rPr lang="ru-RU" sz="1000" b="1" dirty="0" smtClean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 </a:t>
          </a:r>
          <a:endParaRPr lang="ru-RU" sz="1000" b="1" dirty="0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0.43258</cdr:x>
      <cdr:y>0.51724</cdr:y>
    </cdr:from>
    <cdr:to>
      <cdr:x>0.54298</cdr:x>
      <cdr:y>0.60689</cdr:y>
    </cdr:to>
    <cdr:sp macro="" textlink="">
      <cdr:nvSpPr>
        <cdr:cNvPr id="5" name="Овальная выноска 4"/>
        <cdr:cNvSpPr/>
      </cdr:nvSpPr>
      <cdr:spPr>
        <a:xfrm xmlns:a="http://schemas.openxmlformats.org/drawingml/2006/main">
          <a:off x="3667857" y="2700300"/>
          <a:ext cx="936076" cy="468025"/>
        </a:xfrm>
        <a:prstGeom xmlns:a="http://schemas.openxmlformats.org/drawingml/2006/main" prst="wedgeEllipseCallout">
          <a:avLst/>
        </a:prstGeom>
        <a:solidFill xmlns:a="http://schemas.openxmlformats.org/drawingml/2006/main">
          <a:srgbClr val="FF99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dirty="0" smtClean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98,2%</a:t>
          </a:r>
          <a:r>
            <a:rPr lang="ru-RU" sz="1000" b="1" dirty="0" smtClean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 </a:t>
          </a:r>
          <a:endParaRPr lang="ru-RU" sz="1000" b="1" dirty="0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_rels/themeOverrid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Изящная">
    <a:dk1>
      <a:sysClr val="windowText" lastClr="000000"/>
    </a:dk1>
    <a:lt1>
      <a:sysClr val="window" lastClr="FFFFFF"/>
    </a:lt1>
    <a:dk2>
      <a:srgbClr val="B13F9A"/>
    </a:dk2>
    <a:lt2>
      <a:srgbClr val="F4E7ED"/>
    </a:lt2>
    <a:accent1>
      <a:srgbClr val="B83D68"/>
    </a:accent1>
    <a:accent2>
      <a:srgbClr val="AC66BB"/>
    </a:accent2>
    <a:accent3>
      <a:srgbClr val="DE6C36"/>
    </a:accent3>
    <a:accent4>
      <a:srgbClr val="F9B639"/>
    </a:accent4>
    <a:accent5>
      <a:srgbClr val="CF6DA4"/>
    </a:accent5>
    <a:accent6>
      <a:srgbClr val="FA8D3D"/>
    </a:accent6>
    <a:hlink>
      <a:srgbClr val="FFDE66"/>
    </a:hlink>
    <a:folHlink>
      <a:srgbClr val="D490C5"/>
    </a:folHlink>
  </a:clrScheme>
  <a:fontScheme name="Трек">
    <a:majorFont>
      <a:latin typeface="Franklin Gothic Medium"/>
      <a:ea typeface=""/>
      <a:cs typeface=""/>
      <a:font script="Jpan" typeface="HG創英角ｺﾞｼｯｸUB"/>
      <a:font script="Hang" typeface="돋움"/>
      <a:font script="Hans" typeface="隶书"/>
      <a:font script="Hant" typeface="微軟正黑體"/>
      <a:font script="Arab" typeface="Tahoma"/>
      <a:font script="Hebr" typeface="Aharoni"/>
      <a:font script="Thai" typeface="Lily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ajorFont>
    <a:minorFont>
      <a:latin typeface="Franklin Gothic Book"/>
      <a:ea typeface=""/>
      <a:cs typeface=""/>
      <a:font script="Jpan" typeface="HGｺﾞｼｯｸE"/>
      <a:font script="Hang" typeface="돋움"/>
      <a:font script="Hans" typeface="华文楷体"/>
      <a:font script="Hant" typeface="微軟正黑體"/>
      <a:font script="Arab" typeface="Tahoma"/>
      <a:font script="Hebr" typeface="Aharoni"/>
      <a:font script="Thai" typeface="Lily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inorFont>
  </a:fontScheme>
  <a:fmtScheme name="Трек">
    <a:fillStyleLst>
      <a:solidFill>
        <a:schemeClr val="phClr"/>
      </a:solidFill>
      <a:gradFill rotWithShape="1">
        <a:gsLst>
          <a:gs pos="0">
            <a:schemeClr val="phClr">
              <a:tint val="30000"/>
              <a:satMod val="250000"/>
            </a:schemeClr>
          </a:gs>
          <a:gs pos="72000">
            <a:schemeClr val="phClr">
              <a:tint val="75000"/>
              <a:satMod val="210000"/>
            </a:schemeClr>
          </a:gs>
          <a:gs pos="100000">
            <a:schemeClr val="phClr">
              <a:tint val="85000"/>
              <a:satMod val="210000"/>
            </a:schemeClr>
          </a:gs>
        </a:gsLst>
        <a:lin ang="5400000" scaled="1"/>
      </a:gradFill>
      <a:gradFill rotWithShape="1">
        <a:gsLst>
          <a:gs pos="0">
            <a:schemeClr val="phClr">
              <a:tint val="75000"/>
              <a:shade val="85000"/>
              <a:satMod val="230000"/>
            </a:schemeClr>
          </a:gs>
          <a:gs pos="25000">
            <a:schemeClr val="phClr">
              <a:tint val="90000"/>
              <a:shade val="70000"/>
              <a:satMod val="220000"/>
            </a:schemeClr>
          </a:gs>
          <a:gs pos="50000">
            <a:schemeClr val="phClr">
              <a:tint val="90000"/>
              <a:shade val="58000"/>
              <a:satMod val="225000"/>
            </a:schemeClr>
          </a:gs>
          <a:gs pos="65000">
            <a:schemeClr val="phClr">
              <a:tint val="90000"/>
              <a:shade val="58000"/>
              <a:satMod val="225000"/>
            </a:schemeClr>
          </a:gs>
          <a:gs pos="80000">
            <a:schemeClr val="phClr">
              <a:tint val="90000"/>
              <a:shade val="69000"/>
              <a:satMod val="220000"/>
            </a:schemeClr>
          </a:gs>
          <a:gs pos="100000">
            <a:schemeClr val="phClr">
              <a:tint val="77000"/>
              <a:shade val="80000"/>
              <a:satMod val="230000"/>
            </a:schemeClr>
          </a:gs>
        </a:gsLst>
        <a:lin ang="5400000" scaled="1"/>
      </a:gradFill>
    </a:fillStyleLst>
    <a:lnStyleLst>
      <a:ln w="10000" cap="flat" cmpd="sng" algn="ctr">
        <a:solidFill>
          <a:schemeClr val="phClr"/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76200" dist="50800" dir="5400000" rotWithShape="0">
            <a:srgbClr val="4E3B30">
              <a:alpha val="60000"/>
            </a:srgbClr>
          </a:outerShdw>
        </a:effectLst>
      </a:effectStyle>
      <a:effectStyle>
        <a:effectLst>
          <a:outerShdw blurRad="76200" dist="50800" dir="5400000" rotWithShape="0">
            <a:srgbClr val="4E3B30">
              <a:alpha val="60000"/>
            </a:srgbClr>
          </a:outerShdw>
        </a:effectLst>
        <a:scene3d>
          <a:camera prst="orthographicFront">
            <a:rot lat="0" lon="0" rev="0"/>
          </a:camera>
          <a:lightRig rig="threePt" dir="tl">
            <a:rot lat="0" lon="0" rev="0"/>
          </a:lightRig>
        </a:scene3d>
        <a:sp3d prstMaterial="metal">
          <a:bevelT w="10000" h="10000"/>
        </a:sp3d>
      </a:effectStyle>
      <a:effectStyle>
        <a:effectLst>
          <a:outerShdw blurRad="76200" dist="50800" dir="5400000" rotWithShape="0">
            <a:srgbClr val="4E3B30">
              <a:alpha val="60000"/>
            </a:srgbClr>
          </a:outerShdw>
        </a:effectLst>
        <a:scene3d>
          <a:camera prst="obliqueTopLeft" fov="600000">
            <a:rot lat="0" lon="0" rev="0"/>
          </a:camera>
          <a:lightRig rig="balanced" dir="t">
            <a:rot lat="0" lon="0" rev="19200000"/>
          </a:lightRig>
        </a:scene3d>
        <a:sp3d contourW="12700" prstMaterial="matte">
          <a:bevelT w="60000" h="50800"/>
          <a:contourClr>
            <a:schemeClr val="phClr">
              <a:shade val="60000"/>
              <a:satMod val="110000"/>
            </a:schemeClr>
          </a:contourClr>
        </a:sp3d>
      </a:effectStyle>
    </a:effectStyleLst>
    <a:bgFillStyleLst>
      <a:solidFill>
        <a:schemeClr val="phClr"/>
      </a:solidFill>
      <a:blipFill>
        <a:blip xmlns:r="http://schemas.openxmlformats.org/officeDocument/2006/relationships" r:embed="rId1">
          <a:duotone>
            <a:schemeClr val="phClr">
              <a:shade val="90000"/>
              <a:satMod val="150000"/>
            </a:schemeClr>
            <a:schemeClr val="phClr">
              <a:tint val="88000"/>
              <a:satMod val="105000"/>
            </a:schemeClr>
          </a:duotone>
        </a:blip>
        <a:tile tx="0" ty="0" sx="95000" sy="95000" flip="none" algn="t"/>
      </a:blipFill>
      <a:blipFill>
        <a:blip xmlns:r="http://schemas.openxmlformats.org/officeDocument/2006/relationships" r:embed="rId2">
          <a:duotone>
            <a:schemeClr val="phClr">
              <a:shade val="30000"/>
              <a:satMod val="455000"/>
            </a:schemeClr>
            <a:schemeClr val="phClr">
              <a:tint val="95000"/>
              <a:satMod val="120000"/>
            </a:schemeClr>
          </a:duotone>
        </a:blip>
        <a:stretch>
          <a:fillRect/>
        </a:stretch>
      </a:blip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view="pageBreakPreview" topLeftCell="B52" zoomScaleNormal="75" workbookViewId="0">
      <selection activeCell="F37" sqref="F37"/>
    </sheetView>
  </sheetViews>
  <sheetFormatPr defaultRowHeight="12.75" x14ac:dyDescent="0.2"/>
  <cols>
    <col min="1" max="1" width="13.7109375" customWidth="1"/>
    <col min="2" max="2" width="17.85546875" customWidth="1"/>
    <col min="3" max="3" width="50.42578125" customWidth="1"/>
    <col min="4" max="4" width="12.85546875" customWidth="1"/>
    <col min="5" max="5" width="14.5703125" style="3" customWidth="1"/>
    <col min="6" max="6" width="13.140625" customWidth="1"/>
    <col min="9" max="9" width="24.7109375" style="3" customWidth="1"/>
  </cols>
  <sheetData>
    <row r="1" spans="1:6" ht="1.5" customHeight="1" x14ac:dyDescent="0.2">
      <c r="F1" s="1"/>
    </row>
    <row r="2" spans="1:6" x14ac:dyDescent="0.2">
      <c r="B2" s="75" t="s">
        <v>228</v>
      </c>
      <c r="C2" s="76"/>
      <c r="D2" s="76"/>
      <c r="E2" s="76"/>
      <c r="F2" s="76"/>
    </row>
    <row r="3" spans="1:6" ht="21.75" customHeight="1" thickBot="1" x14ac:dyDescent="0.25">
      <c r="B3" s="76"/>
      <c r="C3" s="76"/>
      <c r="D3" s="76"/>
      <c r="E3" s="76"/>
      <c r="F3" s="76"/>
    </row>
    <row r="4" spans="1:6" ht="12.75" customHeight="1" x14ac:dyDescent="0.2">
      <c r="A4" s="2"/>
      <c r="B4" s="77" t="s">
        <v>0</v>
      </c>
      <c r="C4" s="78"/>
      <c r="D4" s="83" t="s">
        <v>1</v>
      </c>
      <c r="E4" s="85" t="s">
        <v>2</v>
      </c>
      <c r="F4" s="81" t="s">
        <v>3</v>
      </c>
    </row>
    <row r="5" spans="1:6" ht="13.5" thickBot="1" x14ac:dyDescent="0.25">
      <c r="A5" s="2"/>
      <c r="B5" s="79"/>
      <c r="C5" s="80"/>
      <c r="D5" s="84"/>
      <c r="E5" s="86"/>
      <c r="F5" s="82"/>
    </row>
    <row r="6" spans="1:6" ht="19.5" customHeight="1" x14ac:dyDescent="0.2">
      <c r="B6" s="30"/>
      <c r="C6" s="35" t="s">
        <v>5</v>
      </c>
      <c r="D6" s="36">
        <f>SUM(D7+D52)</f>
        <v>1198719.1000000001</v>
      </c>
      <c r="E6" s="36">
        <f>SUM(E7+E52)</f>
        <v>1176753.24</v>
      </c>
      <c r="F6" s="64">
        <f t="shared" ref="F6:F69" si="0">E6*100/D6</f>
        <v>98.167555685064158</v>
      </c>
    </row>
    <row r="7" spans="1:6" ht="14.25" customHeight="1" x14ac:dyDescent="0.2">
      <c r="B7" s="19" t="s">
        <v>4</v>
      </c>
      <c r="C7" s="43" t="s">
        <v>51</v>
      </c>
      <c r="D7" s="39">
        <f>SUM(D8+D21+D26+D29+D33+D38+D45+D49+D50+D42+D16+D32)</f>
        <v>210339.90000000002</v>
      </c>
      <c r="E7" s="39">
        <f>SUM(E8+E21+E26+E29+E33+E38+E45+E49+E50+E42+E16+E32+E51)</f>
        <v>206665.23999999996</v>
      </c>
      <c r="F7" s="64">
        <f t="shared" si="0"/>
        <v>98.252989565935863</v>
      </c>
    </row>
    <row r="8" spans="1:6" ht="15.75" customHeight="1" x14ac:dyDescent="0.2">
      <c r="B8" s="19" t="s">
        <v>40</v>
      </c>
      <c r="C8" s="21" t="s">
        <v>77</v>
      </c>
      <c r="D8" s="40">
        <f>SUM(D9+D10)</f>
        <v>143333.70000000001</v>
      </c>
      <c r="E8" s="40">
        <f>SUM(E9+E10)</f>
        <v>141168.59999999998</v>
      </c>
      <c r="F8" s="64">
        <f t="shared" si="0"/>
        <v>98.489468980428171</v>
      </c>
    </row>
    <row r="9" spans="1:6" ht="14.25" customHeight="1" x14ac:dyDescent="0.2">
      <c r="B9" s="19" t="s">
        <v>6</v>
      </c>
      <c r="C9" s="22" t="s">
        <v>7</v>
      </c>
      <c r="D9" s="48">
        <v>2331.1</v>
      </c>
      <c r="E9" s="48">
        <v>2341</v>
      </c>
      <c r="F9" s="73" t="s">
        <v>222</v>
      </c>
    </row>
    <row r="10" spans="1:6" ht="17.25" customHeight="1" x14ac:dyDescent="0.2">
      <c r="B10" s="62" t="s">
        <v>8</v>
      </c>
      <c r="C10" s="21" t="s">
        <v>9</v>
      </c>
      <c r="D10" s="40">
        <f>SUM(D11:D15)</f>
        <v>141002.6</v>
      </c>
      <c r="E10" s="40">
        <f>SUM(E11:E15)</f>
        <v>138827.59999999998</v>
      </c>
      <c r="F10" s="64">
        <f t="shared" si="0"/>
        <v>98.457475252229372</v>
      </c>
    </row>
    <row r="11" spans="1:6" ht="68.25" customHeight="1" x14ac:dyDescent="0.2">
      <c r="B11" s="33" t="s">
        <v>160</v>
      </c>
      <c r="C11" s="22" t="s">
        <v>156</v>
      </c>
      <c r="D11" s="48">
        <v>139513.20000000001</v>
      </c>
      <c r="E11" s="48">
        <v>137253.5</v>
      </c>
      <c r="F11" s="64">
        <f t="shared" si="0"/>
        <v>98.380296631429843</v>
      </c>
    </row>
    <row r="12" spans="1:6" ht="93" customHeight="1" x14ac:dyDescent="0.2">
      <c r="B12" s="33" t="s">
        <v>161</v>
      </c>
      <c r="C12" s="22" t="s">
        <v>157</v>
      </c>
      <c r="D12" s="48">
        <v>114</v>
      </c>
      <c r="E12" s="48">
        <v>114.8</v>
      </c>
      <c r="F12" s="73" t="s">
        <v>222</v>
      </c>
    </row>
    <row r="13" spans="1:6" ht="46.5" customHeight="1" x14ac:dyDescent="0.2">
      <c r="B13" s="33" t="s">
        <v>162</v>
      </c>
      <c r="C13" s="22" t="s">
        <v>158</v>
      </c>
      <c r="D13" s="48">
        <v>986.3</v>
      </c>
      <c r="E13" s="48">
        <v>1019.8</v>
      </c>
      <c r="F13" s="73" t="s">
        <v>222</v>
      </c>
    </row>
    <row r="14" spans="1:6" ht="84.75" customHeight="1" x14ac:dyDescent="0.2">
      <c r="B14" s="33" t="s">
        <v>163</v>
      </c>
      <c r="C14" s="22" t="s">
        <v>159</v>
      </c>
      <c r="D14" s="48">
        <v>344</v>
      </c>
      <c r="E14" s="48">
        <v>370.1</v>
      </c>
      <c r="F14" s="73" t="s">
        <v>222</v>
      </c>
    </row>
    <row r="15" spans="1:6" ht="62.25" customHeight="1" x14ac:dyDescent="0.2">
      <c r="B15" s="33" t="s">
        <v>216</v>
      </c>
      <c r="C15" s="70" t="s">
        <v>215</v>
      </c>
      <c r="D15" s="48">
        <v>45.1</v>
      </c>
      <c r="E15" s="48">
        <v>69.400000000000006</v>
      </c>
      <c r="F15" s="73" t="s">
        <v>222</v>
      </c>
    </row>
    <row r="16" spans="1:6" ht="29.25" customHeight="1" x14ac:dyDescent="0.2">
      <c r="B16" s="19" t="s">
        <v>99</v>
      </c>
      <c r="C16" s="21" t="s">
        <v>89</v>
      </c>
      <c r="D16" s="40">
        <f>SUM(D17:D20)</f>
        <v>759.2</v>
      </c>
      <c r="E16" s="40">
        <f>SUM(E17:E20)</f>
        <v>773.9</v>
      </c>
      <c r="F16" s="64">
        <f t="shared" si="0"/>
        <v>101.93624868282402</v>
      </c>
    </row>
    <row r="17" spans="2:6" ht="54.75" customHeight="1" x14ac:dyDescent="0.2">
      <c r="B17" s="33" t="s">
        <v>94</v>
      </c>
      <c r="C17" s="22" t="s">
        <v>90</v>
      </c>
      <c r="D17" s="48">
        <v>348.6</v>
      </c>
      <c r="E17" s="48">
        <v>357.3</v>
      </c>
      <c r="F17" s="73" t="s">
        <v>222</v>
      </c>
    </row>
    <row r="18" spans="2:6" ht="43.5" customHeight="1" x14ac:dyDescent="0.2">
      <c r="B18" s="33" t="s">
        <v>95</v>
      </c>
      <c r="C18" s="22" t="s">
        <v>91</v>
      </c>
      <c r="D18" s="48">
        <v>2</v>
      </c>
      <c r="E18" s="48">
        <v>2.5</v>
      </c>
      <c r="F18" s="73" t="s">
        <v>222</v>
      </c>
    </row>
    <row r="19" spans="2:6" ht="69.75" customHeight="1" x14ac:dyDescent="0.2">
      <c r="B19" s="33" t="s">
        <v>96</v>
      </c>
      <c r="C19" s="22" t="s">
        <v>92</v>
      </c>
      <c r="D19" s="48">
        <v>458.6</v>
      </c>
      <c r="E19" s="48">
        <v>475</v>
      </c>
      <c r="F19" s="73" t="s">
        <v>222</v>
      </c>
    </row>
    <row r="20" spans="2:6" ht="67.5" customHeight="1" x14ac:dyDescent="0.2">
      <c r="B20" s="33" t="s">
        <v>97</v>
      </c>
      <c r="C20" s="22" t="s">
        <v>93</v>
      </c>
      <c r="D20" s="48">
        <v>-50</v>
      </c>
      <c r="E20" s="48">
        <v>-60.9</v>
      </c>
      <c r="F20" s="73" t="s">
        <v>222</v>
      </c>
    </row>
    <row r="21" spans="2:6" ht="17.25" customHeight="1" x14ac:dyDescent="0.2">
      <c r="B21" s="20" t="s">
        <v>98</v>
      </c>
      <c r="C21" s="23" t="s">
        <v>37</v>
      </c>
      <c r="D21" s="40">
        <f>SUM(D22+D25+D24+D23)</f>
        <v>29111.7</v>
      </c>
      <c r="E21" s="40">
        <f>SUM(E22+E25+E24+E23)</f>
        <v>29025.840000000004</v>
      </c>
      <c r="F21" s="64">
        <f t="shared" si="0"/>
        <v>99.705067034903507</v>
      </c>
    </row>
    <row r="22" spans="2:6" ht="26.25" customHeight="1" x14ac:dyDescent="0.2">
      <c r="B22" s="19" t="s">
        <v>47</v>
      </c>
      <c r="C22" s="22" t="s">
        <v>172</v>
      </c>
      <c r="D22" s="48">
        <v>2763.2</v>
      </c>
      <c r="E22" s="48">
        <v>2826.8</v>
      </c>
      <c r="F22" s="73" t="s">
        <v>222</v>
      </c>
    </row>
    <row r="23" spans="2:6" ht="44.25" hidden="1" customHeight="1" x14ac:dyDescent="0.2">
      <c r="B23" s="19" t="s">
        <v>47</v>
      </c>
      <c r="C23" s="22" t="s">
        <v>173</v>
      </c>
      <c r="D23" s="48">
        <v>0</v>
      </c>
      <c r="E23" s="48">
        <v>0.04</v>
      </c>
      <c r="F23" s="64" t="e">
        <f t="shared" si="0"/>
        <v>#DIV/0!</v>
      </c>
    </row>
    <row r="24" spans="2:6" ht="26.25" customHeight="1" x14ac:dyDescent="0.2">
      <c r="B24" s="19" t="s">
        <v>214</v>
      </c>
      <c r="C24" s="22" t="s">
        <v>213</v>
      </c>
      <c r="D24" s="48">
        <v>21838.2</v>
      </c>
      <c r="E24" s="48">
        <v>21461.200000000001</v>
      </c>
      <c r="F24" s="64">
        <f t="shared" si="0"/>
        <v>98.273667243637291</v>
      </c>
    </row>
    <row r="25" spans="2:6" ht="38.25" customHeight="1" x14ac:dyDescent="0.2">
      <c r="B25" s="19" t="s">
        <v>100</v>
      </c>
      <c r="C25" s="22" t="s">
        <v>101</v>
      </c>
      <c r="D25" s="48">
        <v>4510.3</v>
      </c>
      <c r="E25" s="48">
        <v>4737.8</v>
      </c>
      <c r="F25" s="73" t="s">
        <v>222</v>
      </c>
    </row>
    <row r="26" spans="2:6" x14ac:dyDescent="0.2">
      <c r="B26" s="19" t="s">
        <v>10</v>
      </c>
      <c r="C26" s="23" t="s">
        <v>11</v>
      </c>
      <c r="D26" s="40">
        <f>SUM(D27+D28)</f>
        <v>11947</v>
      </c>
      <c r="E26" s="40">
        <f>SUM(E27+E28)</f>
        <v>10175.200000000001</v>
      </c>
      <c r="F26" s="64">
        <f t="shared" si="0"/>
        <v>85.16949861890015</v>
      </c>
    </row>
    <row r="27" spans="2:6" x14ac:dyDescent="0.2">
      <c r="B27" s="19" t="s">
        <v>48</v>
      </c>
      <c r="C27" s="22" t="s">
        <v>12</v>
      </c>
      <c r="D27" s="48">
        <v>4750</v>
      </c>
      <c r="E27" s="48">
        <v>2918.6</v>
      </c>
      <c r="F27" s="64">
        <f t="shared" si="0"/>
        <v>61.444210526315793</v>
      </c>
    </row>
    <row r="28" spans="2:6" ht="15.75" customHeight="1" x14ac:dyDescent="0.2">
      <c r="B28" s="19" t="s">
        <v>46</v>
      </c>
      <c r="C28" s="22" t="s">
        <v>36</v>
      </c>
      <c r="D28" s="48">
        <v>7197</v>
      </c>
      <c r="E28" s="48">
        <v>7256.6</v>
      </c>
      <c r="F28" s="73" t="s">
        <v>222</v>
      </c>
    </row>
    <row r="29" spans="2:6" ht="16.5" customHeight="1" x14ac:dyDescent="0.2">
      <c r="B29" s="19" t="s">
        <v>13</v>
      </c>
      <c r="C29" s="23" t="s">
        <v>14</v>
      </c>
      <c r="D29" s="40">
        <f>SUM(D30:D31)</f>
        <v>6800</v>
      </c>
      <c r="E29" s="40">
        <f>SUM(E30:E31)</f>
        <v>7106.1</v>
      </c>
      <c r="F29" s="73" t="s">
        <v>222</v>
      </c>
    </row>
    <row r="30" spans="2:6" ht="26.25" customHeight="1" x14ac:dyDescent="0.2">
      <c r="B30" s="24" t="s">
        <v>64</v>
      </c>
      <c r="C30" s="25" t="s">
        <v>63</v>
      </c>
      <c r="D30" s="48">
        <v>6800</v>
      </c>
      <c r="E30" s="48">
        <v>7106.1</v>
      </c>
      <c r="F30" s="73" t="s">
        <v>222</v>
      </c>
    </row>
    <row r="31" spans="2:6" ht="0.75" hidden="1" customHeight="1" x14ac:dyDescent="0.2">
      <c r="B31" s="24" t="s">
        <v>191</v>
      </c>
      <c r="C31" s="25" t="s">
        <v>190</v>
      </c>
      <c r="D31" s="48">
        <v>0</v>
      </c>
      <c r="E31" s="48">
        <v>0</v>
      </c>
      <c r="F31" s="64" t="e">
        <f t="shared" si="0"/>
        <v>#DIV/0!</v>
      </c>
    </row>
    <row r="32" spans="2:6" ht="27.75" hidden="1" customHeight="1" x14ac:dyDescent="0.2">
      <c r="B32" s="24" t="s">
        <v>193</v>
      </c>
      <c r="C32" s="21" t="s">
        <v>192</v>
      </c>
      <c r="D32" s="48">
        <v>0</v>
      </c>
      <c r="E32" s="48">
        <v>0</v>
      </c>
      <c r="F32" s="64" t="e">
        <f t="shared" si="0"/>
        <v>#DIV/0!</v>
      </c>
    </row>
    <row r="33" spans="1:6" ht="42.75" customHeight="1" x14ac:dyDescent="0.2">
      <c r="B33" s="19" t="s">
        <v>15</v>
      </c>
      <c r="C33" s="23" t="s">
        <v>16</v>
      </c>
      <c r="D33" s="40">
        <f>SUM(D34+D37+D35+D36)</f>
        <v>11573.9</v>
      </c>
      <c r="E33" s="40">
        <f>SUM(E34+E37+E35)</f>
        <v>12301</v>
      </c>
      <c r="F33" s="73" t="s">
        <v>222</v>
      </c>
    </row>
    <row r="34" spans="1:6" ht="30" customHeight="1" x14ac:dyDescent="0.2">
      <c r="B34" s="19" t="s">
        <v>59</v>
      </c>
      <c r="C34" s="26" t="s">
        <v>103</v>
      </c>
      <c r="D34" s="48">
        <v>6446.8</v>
      </c>
      <c r="E34" s="48">
        <v>6823.3</v>
      </c>
      <c r="F34" s="73" t="s">
        <v>222</v>
      </c>
    </row>
    <row r="35" spans="1:6" ht="28.5" customHeight="1" x14ac:dyDescent="0.2">
      <c r="B35" s="19" t="s">
        <v>59</v>
      </c>
      <c r="C35" s="26" t="s">
        <v>102</v>
      </c>
      <c r="D35" s="48">
        <v>2387.1</v>
      </c>
      <c r="E35" s="48">
        <v>2712.6</v>
      </c>
      <c r="F35" s="73" t="s">
        <v>222</v>
      </c>
    </row>
    <row r="36" spans="1:6" ht="42" hidden="1" customHeight="1" x14ac:dyDescent="0.2">
      <c r="B36" s="19" t="s">
        <v>218</v>
      </c>
      <c r="C36" s="71" t="s">
        <v>217</v>
      </c>
      <c r="D36" s="48">
        <v>0</v>
      </c>
      <c r="E36" s="48">
        <v>0</v>
      </c>
      <c r="F36" s="64"/>
    </row>
    <row r="37" spans="1:6" ht="42" customHeight="1" x14ac:dyDescent="0.2">
      <c r="B37" s="19" t="s">
        <v>60</v>
      </c>
      <c r="C37" s="26" t="s">
        <v>210</v>
      </c>
      <c r="D37" s="48">
        <v>2740</v>
      </c>
      <c r="E37" s="48">
        <v>2765.1</v>
      </c>
      <c r="F37" s="73" t="s">
        <v>222</v>
      </c>
    </row>
    <row r="38" spans="1:6" ht="25.5" x14ac:dyDescent="0.2">
      <c r="A38" s="3"/>
      <c r="B38" s="27" t="s">
        <v>41</v>
      </c>
      <c r="C38" s="23" t="s">
        <v>62</v>
      </c>
      <c r="D38" s="40">
        <f>SUM(D39:D41)</f>
        <v>496.40000000000003</v>
      </c>
      <c r="E38" s="40">
        <f>SUM(E39:E41)</f>
        <v>501.69999999999993</v>
      </c>
      <c r="F38" s="73" t="s">
        <v>222</v>
      </c>
    </row>
    <row r="39" spans="1:6" ht="25.5" x14ac:dyDescent="0.2">
      <c r="A39" s="3"/>
      <c r="B39" s="27" t="s">
        <v>78</v>
      </c>
      <c r="C39" s="25" t="s">
        <v>79</v>
      </c>
      <c r="D39" s="48">
        <v>550.9</v>
      </c>
      <c r="E39" s="48">
        <v>550.9</v>
      </c>
      <c r="F39" s="64">
        <f t="shared" si="0"/>
        <v>100</v>
      </c>
    </row>
    <row r="40" spans="1:6" ht="21" customHeight="1" x14ac:dyDescent="0.2">
      <c r="A40" s="3"/>
      <c r="B40" s="27" t="s">
        <v>80</v>
      </c>
      <c r="C40" s="25" t="s">
        <v>81</v>
      </c>
      <c r="D40" s="48">
        <v>197.8</v>
      </c>
      <c r="E40" s="48">
        <v>197.9</v>
      </c>
      <c r="F40" s="73" t="s">
        <v>222</v>
      </c>
    </row>
    <row r="41" spans="1:6" ht="19.5" customHeight="1" x14ac:dyDescent="0.2">
      <c r="B41" s="19" t="s">
        <v>82</v>
      </c>
      <c r="C41" s="25" t="s">
        <v>83</v>
      </c>
      <c r="D41" s="44">
        <v>-252.3</v>
      </c>
      <c r="E41" s="48">
        <v>-247.1</v>
      </c>
      <c r="F41" s="64">
        <f t="shared" si="0"/>
        <v>97.938961553705894</v>
      </c>
    </row>
    <row r="42" spans="1:6" ht="29.25" customHeight="1" x14ac:dyDescent="0.2">
      <c r="B42" s="19" t="s">
        <v>61</v>
      </c>
      <c r="C42" s="21" t="s">
        <v>86</v>
      </c>
      <c r="D42" s="40">
        <f>SUM(D43:D44)</f>
        <v>314.10000000000002</v>
      </c>
      <c r="E42" s="40">
        <f>SUM(E43:E44)</f>
        <v>415</v>
      </c>
      <c r="F42" s="73" t="s">
        <v>222</v>
      </c>
    </row>
    <row r="43" spans="1:6" ht="28.5" customHeight="1" x14ac:dyDescent="0.2">
      <c r="B43" s="19" t="s">
        <v>84</v>
      </c>
      <c r="C43" s="22" t="s">
        <v>85</v>
      </c>
      <c r="D43" s="44">
        <v>22.5</v>
      </c>
      <c r="E43" s="48">
        <v>12.2</v>
      </c>
      <c r="F43" s="64">
        <f t="shared" si="0"/>
        <v>54.222222222222221</v>
      </c>
    </row>
    <row r="44" spans="1:6" ht="20.25" customHeight="1" x14ac:dyDescent="0.2">
      <c r="B44" s="19" t="s">
        <v>175</v>
      </c>
      <c r="C44" s="22" t="s">
        <v>174</v>
      </c>
      <c r="D44" s="44">
        <v>291.60000000000002</v>
      </c>
      <c r="E44" s="48">
        <v>402.8</v>
      </c>
      <c r="F44" s="73" t="s">
        <v>222</v>
      </c>
    </row>
    <row r="45" spans="1:6" ht="28.5" customHeight="1" x14ac:dyDescent="0.2">
      <c r="B45" s="19" t="s">
        <v>49</v>
      </c>
      <c r="C45" s="21" t="s">
        <v>76</v>
      </c>
      <c r="D45" s="39">
        <f>SUM(D46:D48)</f>
        <v>4247.3999999999996</v>
      </c>
      <c r="E45" s="39">
        <f>SUM(E46:E48)</f>
        <v>3431.8</v>
      </c>
      <c r="F45" s="64">
        <f t="shared" si="0"/>
        <v>80.797664453548066</v>
      </c>
    </row>
    <row r="46" spans="1:6" ht="18.75" customHeight="1" x14ac:dyDescent="0.2">
      <c r="B46" s="24" t="s">
        <v>227</v>
      </c>
      <c r="C46" s="25" t="s">
        <v>226</v>
      </c>
      <c r="D46" s="44">
        <v>0</v>
      </c>
      <c r="E46" s="44">
        <v>402</v>
      </c>
      <c r="F46" s="64"/>
    </row>
    <row r="47" spans="1:6" ht="15.75" customHeight="1" x14ac:dyDescent="0.2">
      <c r="B47" s="19" t="s">
        <v>67</v>
      </c>
      <c r="C47" s="25" t="s">
        <v>65</v>
      </c>
      <c r="D47" s="44">
        <v>3148.5</v>
      </c>
      <c r="E47" s="48">
        <v>2040.6</v>
      </c>
      <c r="F47" s="64">
        <f t="shared" si="0"/>
        <v>64.811815150071467</v>
      </c>
    </row>
    <row r="48" spans="1:6" ht="17.25" customHeight="1" x14ac:dyDescent="0.2">
      <c r="B48" s="19" t="s">
        <v>68</v>
      </c>
      <c r="C48" s="25" t="s">
        <v>66</v>
      </c>
      <c r="D48" s="44">
        <v>1098.9000000000001</v>
      </c>
      <c r="E48" s="48">
        <v>989.2</v>
      </c>
      <c r="F48" s="64">
        <f t="shared" si="0"/>
        <v>90.017290017290009</v>
      </c>
    </row>
    <row r="49" spans="1:7" ht="15" customHeight="1" x14ac:dyDescent="0.2">
      <c r="B49" s="19" t="s">
        <v>44</v>
      </c>
      <c r="C49" s="23" t="s">
        <v>45</v>
      </c>
      <c r="D49" s="39">
        <v>3.3</v>
      </c>
      <c r="E49" s="40">
        <v>3.3</v>
      </c>
      <c r="F49" s="64">
        <f t="shared" si="0"/>
        <v>100</v>
      </c>
    </row>
    <row r="50" spans="1:7" ht="15" customHeight="1" x14ac:dyDescent="0.2">
      <c r="A50" s="3"/>
      <c r="B50" s="19" t="s">
        <v>42</v>
      </c>
      <c r="C50" s="23" t="s">
        <v>43</v>
      </c>
      <c r="D50" s="39">
        <v>1753.2</v>
      </c>
      <c r="E50" s="40">
        <v>1762.8</v>
      </c>
      <c r="F50" s="73" t="s">
        <v>222</v>
      </c>
    </row>
    <row r="51" spans="1:7" ht="0.75" customHeight="1" x14ac:dyDescent="0.2">
      <c r="A51" s="3"/>
      <c r="B51" s="19" t="s">
        <v>206</v>
      </c>
      <c r="C51" s="23" t="s">
        <v>205</v>
      </c>
      <c r="D51" s="39">
        <v>0</v>
      </c>
      <c r="E51" s="40"/>
      <c r="F51" s="64"/>
    </row>
    <row r="52" spans="1:7" ht="18.75" customHeight="1" x14ac:dyDescent="0.25">
      <c r="B52" s="19"/>
      <c r="C52" s="28" t="s">
        <v>38</v>
      </c>
      <c r="D52" s="39">
        <f>SUM(D53+D72+D73+D70+D71)</f>
        <v>988379.20000000007</v>
      </c>
      <c r="E52" s="39">
        <f>SUM(E53+E72+E73+E70+E71)</f>
        <v>970088</v>
      </c>
      <c r="F52" s="64">
        <f t="shared" si="0"/>
        <v>98.149374248264223</v>
      </c>
    </row>
    <row r="53" spans="1:7" ht="33" customHeight="1" x14ac:dyDescent="0.2">
      <c r="B53" s="19" t="s">
        <v>17</v>
      </c>
      <c r="C53" s="29" t="s">
        <v>58</v>
      </c>
      <c r="D53" s="39">
        <f>SUM(D54+D58+D59+D60)</f>
        <v>987976.00000000012</v>
      </c>
      <c r="E53" s="39">
        <f>SUM(E54+E58+E59+E60)</f>
        <v>969684.8</v>
      </c>
      <c r="F53" s="64">
        <f t="shared" si="0"/>
        <v>98.148618994793381</v>
      </c>
    </row>
    <row r="54" spans="1:7" ht="27.75" customHeight="1" x14ac:dyDescent="0.2">
      <c r="B54" s="19" t="s">
        <v>179</v>
      </c>
      <c r="C54" s="22" t="s">
        <v>18</v>
      </c>
      <c r="D54" s="44">
        <f>D55+D56+D57</f>
        <v>292125.40000000002</v>
      </c>
      <c r="E54" s="44">
        <f>E55+E56+E57</f>
        <v>292125.40000000002</v>
      </c>
      <c r="F54" s="64">
        <f t="shared" si="0"/>
        <v>100</v>
      </c>
      <c r="G54" s="3"/>
    </row>
    <row r="55" spans="1:7" ht="16.5" customHeight="1" x14ac:dyDescent="0.2">
      <c r="B55" s="19" t="s">
        <v>194</v>
      </c>
      <c r="C55" s="22" t="s">
        <v>50</v>
      </c>
      <c r="D55" s="44">
        <v>201569</v>
      </c>
      <c r="E55" s="48">
        <v>201569</v>
      </c>
      <c r="F55" s="64">
        <f t="shared" si="0"/>
        <v>100</v>
      </c>
      <c r="G55" s="3"/>
    </row>
    <row r="56" spans="1:7" ht="27.75" customHeight="1" x14ac:dyDescent="0.2">
      <c r="B56" s="19" t="s">
        <v>195</v>
      </c>
      <c r="C56" s="22" t="s">
        <v>56</v>
      </c>
      <c r="D56" s="44">
        <v>28707</v>
      </c>
      <c r="E56" s="48">
        <v>28707</v>
      </c>
      <c r="F56" s="64">
        <f t="shared" si="0"/>
        <v>100</v>
      </c>
      <c r="G56" s="3"/>
    </row>
    <row r="57" spans="1:7" ht="27.75" customHeight="1" x14ac:dyDescent="0.2">
      <c r="B57" s="19" t="s">
        <v>196</v>
      </c>
      <c r="C57" s="68" t="s">
        <v>197</v>
      </c>
      <c r="D57" s="44">
        <v>61849.4</v>
      </c>
      <c r="E57" s="48">
        <v>61849.4</v>
      </c>
      <c r="F57" s="64">
        <f t="shared" si="0"/>
        <v>100</v>
      </c>
      <c r="G57" s="3"/>
    </row>
    <row r="58" spans="1:7" ht="24.75" customHeight="1" x14ac:dyDescent="0.2">
      <c r="B58" s="19" t="s">
        <v>180</v>
      </c>
      <c r="C58" s="26" t="s">
        <v>52</v>
      </c>
      <c r="D58" s="47">
        <v>323010.90000000002</v>
      </c>
      <c r="E58" s="48">
        <v>312081.40000000002</v>
      </c>
      <c r="F58" s="64">
        <f t="shared" si="0"/>
        <v>96.61636805445265</v>
      </c>
      <c r="G58" s="3"/>
    </row>
    <row r="59" spans="1:7" ht="24.75" customHeight="1" x14ac:dyDescent="0.2">
      <c r="B59" s="19" t="s">
        <v>181</v>
      </c>
      <c r="C59" s="26" t="s">
        <v>53</v>
      </c>
      <c r="D59" s="47">
        <v>357840.8</v>
      </c>
      <c r="E59" s="48">
        <v>350654.1</v>
      </c>
      <c r="F59" s="64">
        <f t="shared" si="0"/>
        <v>97.991648800248612</v>
      </c>
      <c r="G59" s="3"/>
    </row>
    <row r="60" spans="1:7" ht="18.75" customHeight="1" x14ac:dyDescent="0.2">
      <c r="B60" s="19" t="s">
        <v>185</v>
      </c>
      <c r="C60" s="69" t="s">
        <v>184</v>
      </c>
      <c r="D60" s="47">
        <v>14998.9</v>
      </c>
      <c r="E60" s="48">
        <v>14823.9</v>
      </c>
      <c r="F60" s="64">
        <f t="shared" si="0"/>
        <v>98.833247771503252</v>
      </c>
      <c r="G60" s="3"/>
    </row>
    <row r="61" spans="1:7" ht="0.75" customHeight="1" x14ac:dyDescent="0.2">
      <c r="B61" s="19" t="s">
        <v>170</v>
      </c>
      <c r="C61" s="26" t="s">
        <v>171</v>
      </c>
      <c r="D61" s="47">
        <v>0</v>
      </c>
      <c r="E61" s="48">
        <v>0</v>
      </c>
      <c r="F61" s="64"/>
      <c r="G61" s="3"/>
    </row>
    <row r="62" spans="1:7" ht="15" hidden="1" customHeight="1" x14ac:dyDescent="0.2">
      <c r="B62" s="19" t="s">
        <v>168</v>
      </c>
      <c r="C62" s="26" t="s">
        <v>169</v>
      </c>
      <c r="D62" s="47">
        <v>0</v>
      </c>
      <c r="E62" s="48">
        <v>0</v>
      </c>
      <c r="F62" s="64"/>
      <c r="G62" s="3"/>
    </row>
    <row r="63" spans="1:7" ht="1.5" hidden="1" customHeight="1" x14ac:dyDescent="0.2">
      <c r="B63" s="19" t="s">
        <v>199</v>
      </c>
      <c r="C63" s="26" t="s">
        <v>198</v>
      </c>
      <c r="D63" s="47">
        <v>0</v>
      </c>
      <c r="E63" s="48"/>
      <c r="F63" s="64" t="e">
        <f t="shared" si="0"/>
        <v>#DIV/0!</v>
      </c>
      <c r="G63" s="3"/>
    </row>
    <row r="64" spans="1:7" ht="17.25" hidden="1" customHeight="1" x14ac:dyDescent="0.2">
      <c r="B64" s="19" t="s">
        <v>178</v>
      </c>
      <c r="C64" s="26" t="s">
        <v>171</v>
      </c>
      <c r="D64" s="47">
        <v>0</v>
      </c>
      <c r="E64" s="48"/>
      <c r="F64" s="64" t="e">
        <f t="shared" si="0"/>
        <v>#DIV/0!</v>
      </c>
      <c r="G64" s="3"/>
    </row>
    <row r="65" spans="2:7" ht="15" hidden="1" customHeight="1" x14ac:dyDescent="0.2">
      <c r="B65" s="19" t="s">
        <v>177</v>
      </c>
      <c r="C65" s="26" t="s">
        <v>176</v>
      </c>
      <c r="D65" s="47">
        <v>0</v>
      </c>
      <c r="E65" s="48"/>
      <c r="F65" s="64" t="e">
        <f t="shared" si="0"/>
        <v>#DIV/0!</v>
      </c>
      <c r="G65" s="3"/>
    </row>
    <row r="66" spans="2:7" ht="18" hidden="1" customHeight="1" x14ac:dyDescent="0.2">
      <c r="B66" s="19" t="s">
        <v>209</v>
      </c>
      <c r="C66" s="26" t="s">
        <v>208</v>
      </c>
      <c r="D66" s="47">
        <v>0</v>
      </c>
      <c r="E66" s="48"/>
      <c r="F66" s="64" t="e">
        <f t="shared" si="0"/>
        <v>#DIV/0!</v>
      </c>
      <c r="G66" s="3"/>
    </row>
    <row r="67" spans="2:7" ht="17.25" hidden="1" customHeight="1" x14ac:dyDescent="0.2">
      <c r="B67" s="19" t="s">
        <v>178</v>
      </c>
      <c r="C67" s="26" t="s">
        <v>171</v>
      </c>
      <c r="D67" s="47">
        <v>0</v>
      </c>
      <c r="E67" s="48"/>
      <c r="F67" s="64" t="e">
        <f t="shared" si="0"/>
        <v>#DIV/0!</v>
      </c>
      <c r="G67" s="3"/>
    </row>
    <row r="68" spans="2:7" ht="16.5" hidden="1" customHeight="1" x14ac:dyDescent="0.2">
      <c r="B68" s="19" t="s">
        <v>204</v>
      </c>
      <c r="C68" s="26" t="s">
        <v>203</v>
      </c>
      <c r="D68" s="47">
        <v>0</v>
      </c>
      <c r="E68" s="48"/>
      <c r="F68" s="64" t="e">
        <f t="shared" si="0"/>
        <v>#DIV/0!</v>
      </c>
      <c r="G68" s="3"/>
    </row>
    <row r="69" spans="2:7" ht="24" hidden="1" customHeight="1" x14ac:dyDescent="0.2">
      <c r="B69" s="19" t="s">
        <v>177</v>
      </c>
      <c r="C69" s="26" t="s">
        <v>169</v>
      </c>
      <c r="D69" s="47">
        <v>0</v>
      </c>
      <c r="E69" s="48"/>
      <c r="F69" s="64" t="e">
        <f t="shared" si="0"/>
        <v>#DIV/0!</v>
      </c>
      <c r="G69" s="3"/>
    </row>
    <row r="70" spans="2:7" ht="24" customHeight="1" x14ac:dyDescent="0.2">
      <c r="B70" s="19" t="s">
        <v>199</v>
      </c>
      <c r="C70" s="26" t="s">
        <v>223</v>
      </c>
      <c r="D70" s="47">
        <v>344</v>
      </c>
      <c r="E70" s="48">
        <v>344</v>
      </c>
      <c r="F70" s="64">
        <f t="shared" ref="F70:F71" si="1">E70*100/D70</f>
        <v>100</v>
      </c>
      <c r="G70" s="3"/>
    </row>
    <row r="71" spans="2:7" ht="24" customHeight="1" x14ac:dyDescent="0.2">
      <c r="B71" s="19" t="s">
        <v>225</v>
      </c>
      <c r="C71" s="26" t="s">
        <v>208</v>
      </c>
      <c r="D71" s="47">
        <v>18</v>
      </c>
      <c r="E71" s="48">
        <v>18</v>
      </c>
      <c r="F71" s="64">
        <f t="shared" si="1"/>
        <v>100</v>
      </c>
      <c r="G71" s="3"/>
    </row>
    <row r="72" spans="2:7" ht="69" customHeight="1" x14ac:dyDescent="0.2">
      <c r="B72" s="19" t="s">
        <v>220</v>
      </c>
      <c r="C72" s="72" t="s">
        <v>221</v>
      </c>
      <c r="D72" s="47">
        <v>516.1</v>
      </c>
      <c r="E72" s="48">
        <v>516.1</v>
      </c>
      <c r="F72" s="73">
        <v>100</v>
      </c>
      <c r="G72" s="3"/>
    </row>
    <row r="73" spans="2:7" ht="18" customHeight="1" thickBot="1" x14ac:dyDescent="0.25">
      <c r="B73" s="19" t="s">
        <v>200</v>
      </c>
      <c r="C73" s="26" t="s">
        <v>75</v>
      </c>
      <c r="D73" s="48">
        <v>-474.9</v>
      </c>
      <c r="E73" s="48">
        <v>-474.9</v>
      </c>
      <c r="F73" s="64">
        <v>100</v>
      </c>
      <c r="G73" s="3"/>
    </row>
    <row r="74" spans="2:7" ht="18" customHeight="1" thickBot="1" x14ac:dyDescent="0.25">
      <c r="B74" s="18"/>
      <c r="C74" s="31" t="s">
        <v>39</v>
      </c>
      <c r="D74" s="60">
        <f>SUM(D6)</f>
        <v>1198719.1000000001</v>
      </c>
      <c r="E74" s="60">
        <f>SUM(E6)</f>
        <v>1176753.24</v>
      </c>
      <c r="F74" s="66">
        <f t="shared" ref="F74:F88" si="2">E74*100/D74</f>
        <v>98.167555685064158</v>
      </c>
    </row>
    <row r="75" spans="2:7" ht="17.25" customHeight="1" x14ac:dyDescent="0.2">
      <c r="B75" s="34"/>
      <c r="C75" s="35" t="s">
        <v>19</v>
      </c>
      <c r="D75" s="36">
        <f>SUM(D76+D85+D88+D92+D101+D107+D110+D112+D117+D121+D123+D98)</f>
        <v>1312723.8</v>
      </c>
      <c r="E75" s="36">
        <f>SUM(E76+E85+E88+E92+E101+E107+E110+E112+E117+E121+E123+E98)</f>
        <v>1247332.0000000002</v>
      </c>
      <c r="F75" s="66">
        <f t="shared" si="2"/>
        <v>95.018617016009017</v>
      </c>
    </row>
    <row r="76" spans="2:7" ht="16.5" customHeight="1" x14ac:dyDescent="0.2">
      <c r="B76" s="37" t="s">
        <v>20</v>
      </c>
      <c r="C76" s="38" t="s">
        <v>164</v>
      </c>
      <c r="D76" s="39">
        <f>SUM(D77:D84)</f>
        <v>118971.4</v>
      </c>
      <c r="E76" s="40">
        <f>SUM(E77:E84)</f>
        <v>116790.29999999999</v>
      </c>
      <c r="F76" s="64">
        <f t="shared" si="2"/>
        <v>98.166702249448178</v>
      </c>
    </row>
    <row r="77" spans="2:7" ht="30.75" customHeight="1" x14ac:dyDescent="0.2">
      <c r="B77" s="41" t="s">
        <v>116</v>
      </c>
      <c r="C77" s="42" t="s">
        <v>141</v>
      </c>
      <c r="D77" s="44">
        <v>1778.6</v>
      </c>
      <c r="E77" s="48">
        <v>1745.3</v>
      </c>
      <c r="F77" s="64">
        <f t="shared" si="2"/>
        <v>98.127740919824589</v>
      </c>
    </row>
    <row r="78" spans="2:7" ht="45" customHeight="1" x14ac:dyDescent="0.2">
      <c r="B78" s="41" t="s">
        <v>117</v>
      </c>
      <c r="C78" s="42" t="s">
        <v>142</v>
      </c>
      <c r="D78" s="44">
        <v>5932</v>
      </c>
      <c r="E78" s="48">
        <v>5867.5</v>
      </c>
      <c r="F78" s="64">
        <f t="shared" si="2"/>
        <v>98.912677006068776</v>
      </c>
    </row>
    <row r="79" spans="2:7" ht="45.75" customHeight="1" x14ac:dyDescent="0.2">
      <c r="B79" s="41" t="s">
        <v>118</v>
      </c>
      <c r="C79" s="42" t="s">
        <v>143</v>
      </c>
      <c r="D79" s="44">
        <v>43832.6</v>
      </c>
      <c r="E79" s="48">
        <v>43188.1</v>
      </c>
      <c r="F79" s="64">
        <f t="shared" si="2"/>
        <v>98.529633195384264</v>
      </c>
    </row>
    <row r="80" spans="2:7" ht="17.25" customHeight="1" x14ac:dyDescent="0.2">
      <c r="B80" s="41" t="s">
        <v>166</v>
      </c>
      <c r="C80" s="42" t="s">
        <v>167</v>
      </c>
      <c r="D80" s="44">
        <v>12.7</v>
      </c>
      <c r="E80" s="48">
        <v>0</v>
      </c>
      <c r="F80" s="64">
        <f t="shared" si="2"/>
        <v>0</v>
      </c>
    </row>
    <row r="81" spans="2:6" ht="41.25" customHeight="1" x14ac:dyDescent="0.2">
      <c r="B81" s="41" t="s">
        <v>119</v>
      </c>
      <c r="C81" s="42" t="s">
        <v>144</v>
      </c>
      <c r="D81" s="44">
        <v>12795.3</v>
      </c>
      <c r="E81" s="48">
        <v>12291.3</v>
      </c>
      <c r="F81" s="64">
        <f t="shared" si="2"/>
        <v>96.061053668143771</v>
      </c>
    </row>
    <row r="82" spans="2:6" ht="16.5" customHeight="1" x14ac:dyDescent="0.2">
      <c r="B82" s="41" t="s">
        <v>186</v>
      </c>
      <c r="C82" s="42" t="s">
        <v>187</v>
      </c>
      <c r="D82" s="44">
        <v>45</v>
      </c>
      <c r="E82" s="48">
        <v>45</v>
      </c>
      <c r="F82" s="64">
        <f t="shared" si="2"/>
        <v>100</v>
      </c>
    </row>
    <row r="83" spans="2:6" ht="16.5" customHeight="1" x14ac:dyDescent="0.2">
      <c r="B83" s="41" t="s">
        <v>188</v>
      </c>
      <c r="C83" s="42" t="s">
        <v>189</v>
      </c>
      <c r="D83" s="44">
        <v>1.5</v>
      </c>
      <c r="E83" s="48">
        <v>0</v>
      </c>
      <c r="F83" s="64"/>
    </row>
    <row r="84" spans="2:6" ht="16.5" customHeight="1" x14ac:dyDescent="0.2">
      <c r="B84" s="41" t="s">
        <v>120</v>
      </c>
      <c r="C84" s="42" t="s">
        <v>121</v>
      </c>
      <c r="D84" s="44">
        <v>54573.7</v>
      </c>
      <c r="E84" s="48">
        <v>53653.1</v>
      </c>
      <c r="F84" s="64">
        <f t="shared" si="2"/>
        <v>98.313106862829542</v>
      </c>
    </row>
    <row r="85" spans="2:6" ht="32.25" customHeight="1" x14ac:dyDescent="0.2">
      <c r="B85" s="37" t="s">
        <v>21</v>
      </c>
      <c r="C85" s="43" t="s">
        <v>165</v>
      </c>
      <c r="D85" s="39">
        <f>SUM(D86:D87)</f>
        <v>1037.3</v>
      </c>
      <c r="E85" s="39">
        <f>SUM(E86:E87)</f>
        <v>1033.5999999999999</v>
      </c>
      <c r="F85" s="64">
        <v>0</v>
      </c>
    </row>
    <row r="86" spans="2:6" ht="32.25" customHeight="1" x14ac:dyDescent="0.2">
      <c r="B86" s="54" t="s">
        <v>219</v>
      </c>
      <c r="C86" s="55" t="s">
        <v>135</v>
      </c>
      <c r="D86" s="44">
        <v>1027.3</v>
      </c>
      <c r="E86" s="44">
        <v>1027.3</v>
      </c>
      <c r="F86" s="64">
        <f t="shared" si="2"/>
        <v>100</v>
      </c>
    </row>
    <row r="87" spans="2:6" ht="33.75" customHeight="1" x14ac:dyDescent="0.2">
      <c r="B87" s="54" t="s">
        <v>138</v>
      </c>
      <c r="C87" s="61" t="s">
        <v>139</v>
      </c>
      <c r="D87" s="44">
        <v>10</v>
      </c>
      <c r="E87" s="48">
        <v>6.3</v>
      </c>
      <c r="F87" s="64">
        <f>E87*100/D87</f>
        <v>63</v>
      </c>
    </row>
    <row r="88" spans="2:6" ht="15" customHeight="1" x14ac:dyDescent="0.2">
      <c r="B88" s="37" t="s">
        <v>22</v>
      </c>
      <c r="C88" s="43" t="s">
        <v>136</v>
      </c>
      <c r="D88" s="39">
        <f>SUM(D89:D91)</f>
        <v>56636.5</v>
      </c>
      <c r="E88" s="39">
        <f>SUM(E89:E91)</f>
        <v>56616.5</v>
      </c>
      <c r="F88" s="64">
        <f t="shared" si="2"/>
        <v>99.964687083417942</v>
      </c>
    </row>
    <row r="89" spans="2:6" ht="16.5" customHeight="1" x14ac:dyDescent="0.2">
      <c r="B89" s="54" t="s">
        <v>23</v>
      </c>
      <c r="C89" s="55" t="s">
        <v>24</v>
      </c>
      <c r="D89" s="44">
        <v>22849.9</v>
      </c>
      <c r="E89" s="48">
        <v>22849.9</v>
      </c>
      <c r="F89" s="64">
        <f>E89*100/D89</f>
        <v>100</v>
      </c>
    </row>
    <row r="90" spans="2:6" ht="16.5" customHeight="1" x14ac:dyDescent="0.2">
      <c r="B90" s="54" t="s">
        <v>87</v>
      </c>
      <c r="C90" s="55" t="s">
        <v>145</v>
      </c>
      <c r="D90" s="44">
        <v>33276.6</v>
      </c>
      <c r="E90" s="48">
        <v>33258.6</v>
      </c>
      <c r="F90" s="64">
        <f>E90*100/D90</f>
        <v>99.945907935305897</v>
      </c>
    </row>
    <row r="91" spans="2:6" ht="17.25" customHeight="1" x14ac:dyDescent="0.2">
      <c r="B91" s="54" t="s">
        <v>57</v>
      </c>
      <c r="C91" s="55" t="s">
        <v>146</v>
      </c>
      <c r="D91" s="44">
        <v>510</v>
      </c>
      <c r="E91" s="48">
        <v>508</v>
      </c>
      <c r="F91" s="64">
        <f>E91*100/D91</f>
        <v>99.607843137254903</v>
      </c>
    </row>
    <row r="92" spans="2:6" ht="16.5" customHeight="1" x14ac:dyDescent="0.2">
      <c r="B92" s="37" t="s">
        <v>25</v>
      </c>
      <c r="C92" s="43" t="s">
        <v>26</v>
      </c>
      <c r="D92" s="45">
        <f>SUM(D93:D97)</f>
        <v>472313.99999999994</v>
      </c>
      <c r="E92" s="45">
        <f>SUM(E93:E97)</f>
        <v>435050.5</v>
      </c>
      <c r="F92" s="64">
        <f>E92*100/D92</f>
        <v>92.110439241690926</v>
      </c>
    </row>
    <row r="93" spans="2:6" ht="18" customHeight="1" x14ac:dyDescent="0.2">
      <c r="B93" s="54" t="s">
        <v>27</v>
      </c>
      <c r="C93" s="55" t="s">
        <v>28</v>
      </c>
      <c r="D93" s="44">
        <v>336580.5</v>
      </c>
      <c r="E93" s="48">
        <v>300830.59999999998</v>
      </c>
      <c r="F93" s="64">
        <f t="shared" ref="F93:F109" si="3">E93*100/D93</f>
        <v>89.378499348595639</v>
      </c>
    </row>
    <row r="94" spans="2:6" ht="15" customHeight="1" x14ac:dyDescent="0.2">
      <c r="B94" s="54" t="s">
        <v>29</v>
      </c>
      <c r="C94" s="55" t="s">
        <v>30</v>
      </c>
      <c r="D94" s="47">
        <v>85262.6</v>
      </c>
      <c r="E94" s="48">
        <v>85245.9</v>
      </c>
      <c r="F94" s="64">
        <f t="shared" si="3"/>
        <v>99.980413452088015</v>
      </c>
    </row>
    <row r="95" spans="2:6" ht="15" customHeight="1" x14ac:dyDescent="0.2">
      <c r="B95" s="54" t="s">
        <v>54</v>
      </c>
      <c r="C95" s="55" t="s">
        <v>55</v>
      </c>
      <c r="D95" s="47">
        <v>47015.6</v>
      </c>
      <c r="E95" s="48">
        <v>45518.7</v>
      </c>
      <c r="F95" s="64">
        <f t="shared" si="3"/>
        <v>96.816163145849472</v>
      </c>
    </row>
    <row r="96" spans="2:6" ht="27.75" hidden="1" customHeight="1" x14ac:dyDescent="0.2">
      <c r="B96" s="54" t="s">
        <v>88</v>
      </c>
      <c r="C96" s="55" t="s">
        <v>147</v>
      </c>
      <c r="D96" s="47">
        <v>0</v>
      </c>
      <c r="E96" s="48">
        <v>0</v>
      </c>
      <c r="F96" s="64">
        <v>0</v>
      </c>
    </row>
    <row r="97" spans="2:6" ht="27.75" customHeight="1" x14ac:dyDescent="0.2">
      <c r="B97" s="54" t="s">
        <v>88</v>
      </c>
      <c r="C97" s="55" t="s">
        <v>147</v>
      </c>
      <c r="D97" s="47">
        <v>3455.3</v>
      </c>
      <c r="E97" s="48">
        <v>3455.3</v>
      </c>
      <c r="F97" s="64">
        <f t="shared" si="3"/>
        <v>100</v>
      </c>
    </row>
    <row r="98" spans="2:6" ht="27.75" customHeight="1" x14ac:dyDescent="0.2">
      <c r="B98" s="37" t="s">
        <v>154</v>
      </c>
      <c r="C98" s="43" t="s">
        <v>155</v>
      </c>
      <c r="D98" s="46">
        <f>SUM(D99+D100)</f>
        <v>9724.5</v>
      </c>
      <c r="E98" s="46">
        <f>SUM(E99+E100)</f>
        <v>9505.0999999999985</v>
      </c>
      <c r="F98" s="64">
        <f t="shared" si="3"/>
        <v>97.743842871098764</v>
      </c>
    </row>
    <row r="99" spans="2:6" ht="30" customHeight="1" x14ac:dyDescent="0.2">
      <c r="B99" s="54" t="s">
        <v>201</v>
      </c>
      <c r="C99" s="55" t="s">
        <v>202</v>
      </c>
      <c r="D99" s="47">
        <v>471.1</v>
      </c>
      <c r="E99" s="48">
        <v>381.3</v>
      </c>
      <c r="F99" s="64">
        <f t="shared" si="3"/>
        <v>80.938229675228186</v>
      </c>
    </row>
    <row r="100" spans="2:6" ht="20.25" customHeight="1" x14ac:dyDescent="0.2">
      <c r="B100" s="54" t="s">
        <v>211</v>
      </c>
      <c r="C100" s="55" t="s">
        <v>212</v>
      </c>
      <c r="D100" s="47">
        <v>9253.4</v>
      </c>
      <c r="E100" s="48">
        <v>9123.7999999999993</v>
      </c>
      <c r="F100" s="64">
        <v>0</v>
      </c>
    </row>
    <row r="101" spans="2:6" ht="18.75" customHeight="1" x14ac:dyDescent="0.2">
      <c r="B101" s="37" t="s">
        <v>31</v>
      </c>
      <c r="C101" s="43" t="s">
        <v>32</v>
      </c>
      <c r="D101" s="46">
        <f>SUM(D102:D106)</f>
        <v>485476.5</v>
      </c>
      <c r="E101" s="46">
        <f>SUM(E102:E106)</f>
        <v>473976.1</v>
      </c>
      <c r="F101" s="64">
        <f t="shared" si="3"/>
        <v>97.631110877663488</v>
      </c>
    </row>
    <row r="102" spans="2:6" ht="18.75" customHeight="1" x14ac:dyDescent="0.2">
      <c r="B102" s="54" t="s">
        <v>108</v>
      </c>
      <c r="C102" s="55" t="s">
        <v>109</v>
      </c>
      <c r="D102" s="47">
        <v>172123.1</v>
      </c>
      <c r="E102" s="48">
        <v>168388.4</v>
      </c>
      <c r="F102" s="64">
        <f t="shared" si="3"/>
        <v>97.830215700274977</v>
      </c>
    </row>
    <row r="103" spans="2:6" ht="18.75" customHeight="1" x14ac:dyDescent="0.2">
      <c r="B103" s="54" t="s">
        <v>110</v>
      </c>
      <c r="C103" s="55" t="s">
        <v>111</v>
      </c>
      <c r="D103" s="47">
        <v>209697.3</v>
      </c>
      <c r="E103" s="48">
        <v>206107.6</v>
      </c>
      <c r="F103" s="64">
        <f t="shared" si="3"/>
        <v>98.288151540339342</v>
      </c>
    </row>
    <row r="104" spans="2:6" ht="18.75" customHeight="1" x14ac:dyDescent="0.2">
      <c r="B104" s="54" t="s">
        <v>140</v>
      </c>
      <c r="C104" s="55" t="s">
        <v>148</v>
      </c>
      <c r="D104" s="47">
        <v>77365.600000000006</v>
      </c>
      <c r="E104" s="48">
        <v>75045.100000000006</v>
      </c>
      <c r="F104" s="64">
        <f t="shared" si="3"/>
        <v>97.00060492001613</v>
      </c>
    </row>
    <row r="105" spans="2:6" ht="21" customHeight="1" x14ac:dyDescent="0.2">
      <c r="B105" s="54" t="s">
        <v>112</v>
      </c>
      <c r="C105" s="55" t="s">
        <v>113</v>
      </c>
      <c r="D105" s="47">
        <v>10650.5</v>
      </c>
      <c r="E105" s="48">
        <v>9165.6</v>
      </c>
      <c r="F105" s="64">
        <f t="shared" si="3"/>
        <v>86.057931552509274</v>
      </c>
    </row>
    <row r="106" spans="2:6" ht="17.25" customHeight="1" x14ac:dyDescent="0.2">
      <c r="B106" s="54" t="s">
        <v>114</v>
      </c>
      <c r="C106" s="55" t="s">
        <v>115</v>
      </c>
      <c r="D106" s="47">
        <v>15640</v>
      </c>
      <c r="E106" s="48">
        <v>15269.4</v>
      </c>
      <c r="F106" s="64">
        <f t="shared" si="3"/>
        <v>97.630434782608702</v>
      </c>
    </row>
    <row r="107" spans="2:6" ht="21" customHeight="1" x14ac:dyDescent="0.2">
      <c r="B107" s="37" t="s">
        <v>33</v>
      </c>
      <c r="C107" s="43" t="s">
        <v>149</v>
      </c>
      <c r="D107" s="39">
        <f>SUM(D108:D109)</f>
        <v>61876.5</v>
      </c>
      <c r="E107" s="40">
        <f>SUM(E108:E109)</f>
        <v>60611.8</v>
      </c>
      <c r="F107" s="64">
        <f t="shared" si="3"/>
        <v>97.956089953374871</v>
      </c>
    </row>
    <row r="108" spans="2:6" ht="21" customHeight="1" x14ac:dyDescent="0.2">
      <c r="B108" s="54" t="s">
        <v>122</v>
      </c>
      <c r="C108" s="55" t="s">
        <v>150</v>
      </c>
      <c r="D108" s="44">
        <v>39357.699999999997</v>
      </c>
      <c r="E108" s="48">
        <v>38565.5</v>
      </c>
      <c r="F108" s="64">
        <f t="shared" si="3"/>
        <v>97.987179128861698</v>
      </c>
    </row>
    <row r="109" spans="2:6" ht="23.25" customHeight="1" x14ac:dyDescent="0.2">
      <c r="B109" s="54" t="s">
        <v>123</v>
      </c>
      <c r="C109" s="55" t="s">
        <v>151</v>
      </c>
      <c r="D109" s="44">
        <v>22518.799999999999</v>
      </c>
      <c r="E109" s="48">
        <v>22046.3</v>
      </c>
      <c r="F109" s="64">
        <f t="shared" si="3"/>
        <v>97.901753201769196</v>
      </c>
    </row>
    <row r="110" spans="2:6" ht="21" customHeight="1" x14ac:dyDescent="0.2">
      <c r="B110" s="37" t="s">
        <v>104</v>
      </c>
      <c r="C110" s="43" t="s">
        <v>105</v>
      </c>
      <c r="D110" s="46">
        <f>SUM(D111)</f>
        <v>116.2</v>
      </c>
      <c r="E110" s="46">
        <f>SUM(E111)</f>
        <v>116.2</v>
      </c>
      <c r="F110" s="64">
        <f>E110*100/D110</f>
        <v>100</v>
      </c>
    </row>
    <row r="111" spans="2:6" ht="23.25" customHeight="1" x14ac:dyDescent="0.2">
      <c r="B111" s="54" t="s">
        <v>106</v>
      </c>
      <c r="C111" s="55" t="s">
        <v>107</v>
      </c>
      <c r="D111" s="47">
        <v>116.2</v>
      </c>
      <c r="E111" s="48">
        <v>116.2</v>
      </c>
      <c r="F111" s="64">
        <f t="shared" ref="F111:F125" si="4">E111*100/D111</f>
        <v>100</v>
      </c>
    </row>
    <row r="112" spans="2:6" ht="17.25" customHeight="1" x14ac:dyDescent="0.2">
      <c r="B112" s="37">
        <v>1000</v>
      </c>
      <c r="C112" s="43" t="s">
        <v>34</v>
      </c>
      <c r="D112" s="39">
        <f>SUM(D113:D116)</f>
        <v>58742</v>
      </c>
      <c r="E112" s="40">
        <f>SUM(E113:E116)</f>
        <v>47535.599999999991</v>
      </c>
      <c r="F112" s="64">
        <f t="shared" si="4"/>
        <v>80.922678832862331</v>
      </c>
    </row>
    <row r="113" spans="1:7" ht="17.25" customHeight="1" x14ac:dyDescent="0.2">
      <c r="B113" s="54" t="s">
        <v>124</v>
      </c>
      <c r="C113" s="55" t="s">
        <v>125</v>
      </c>
      <c r="D113" s="44">
        <v>1007.8</v>
      </c>
      <c r="E113" s="48">
        <v>1004.7</v>
      </c>
      <c r="F113" s="64">
        <f t="shared" si="4"/>
        <v>99.692399285572534</v>
      </c>
    </row>
    <row r="114" spans="1:7" ht="17.25" customHeight="1" x14ac:dyDescent="0.2">
      <c r="B114" s="54" t="s">
        <v>126</v>
      </c>
      <c r="C114" s="55" t="s">
        <v>127</v>
      </c>
      <c r="D114" s="44">
        <v>30478.799999999999</v>
      </c>
      <c r="E114" s="48">
        <v>23696.1</v>
      </c>
      <c r="F114" s="64">
        <f t="shared" si="4"/>
        <v>77.746171109098782</v>
      </c>
    </row>
    <row r="115" spans="1:7" ht="17.25" customHeight="1" x14ac:dyDescent="0.2">
      <c r="B115" s="54" t="s">
        <v>128</v>
      </c>
      <c r="C115" s="55" t="s">
        <v>129</v>
      </c>
      <c r="D115" s="44">
        <v>26346.1</v>
      </c>
      <c r="E115" s="48">
        <v>22273.599999999999</v>
      </c>
      <c r="F115" s="64">
        <f t="shared" si="4"/>
        <v>84.542304174052333</v>
      </c>
    </row>
    <row r="116" spans="1:7" ht="17.25" customHeight="1" x14ac:dyDescent="0.2">
      <c r="B116" s="54" t="s">
        <v>130</v>
      </c>
      <c r="C116" s="55" t="s">
        <v>131</v>
      </c>
      <c r="D116" s="44">
        <v>909.3</v>
      </c>
      <c r="E116" s="48">
        <v>561.20000000000005</v>
      </c>
      <c r="F116" s="64">
        <f t="shared" si="4"/>
        <v>61.71780490487189</v>
      </c>
    </row>
    <row r="117" spans="1:7" ht="17.25" customHeight="1" x14ac:dyDescent="0.2">
      <c r="B117" s="37" t="s">
        <v>69</v>
      </c>
      <c r="C117" s="43" t="s">
        <v>70</v>
      </c>
      <c r="D117" s="40">
        <f>SUM(D118:D120)</f>
        <v>40500.800000000003</v>
      </c>
      <c r="E117" s="40">
        <f>SUM(E118:E120)</f>
        <v>38782.1</v>
      </c>
      <c r="F117" s="64">
        <f t="shared" si="4"/>
        <v>95.75638012088649</v>
      </c>
    </row>
    <row r="118" spans="1:7" ht="17.25" customHeight="1" x14ac:dyDescent="0.2">
      <c r="B118" s="54" t="s">
        <v>132</v>
      </c>
      <c r="C118" s="55" t="s">
        <v>153</v>
      </c>
      <c r="D118" s="44">
        <v>35402.5</v>
      </c>
      <c r="E118" s="48">
        <v>34638.699999999997</v>
      </c>
      <c r="F118" s="64">
        <f t="shared" si="4"/>
        <v>97.842525245392267</v>
      </c>
    </row>
    <row r="119" spans="1:7" ht="17.25" hidden="1" customHeight="1" x14ac:dyDescent="0.2">
      <c r="B119" s="54" t="s">
        <v>182</v>
      </c>
      <c r="C119" s="55" t="s">
        <v>183</v>
      </c>
      <c r="D119" s="44">
        <v>0</v>
      </c>
      <c r="E119" s="48">
        <v>0</v>
      </c>
      <c r="F119" s="64"/>
    </row>
    <row r="120" spans="1:7" ht="17.25" customHeight="1" x14ac:dyDescent="0.2">
      <c r="B120" s="54" t="s">
        <v>182</v>
      </c>
      <c r="C120" s="55" t="s">
        <v>183</v>
      </c>
      <c r="D120" s="44">
        <v>5098.3</v>
      </c>
      <c r="E120" s="48">
        <v>4143.3999999999996</v>
      </c>
      <c r="F120" s="64">
        <f t="shared" si="4"/>
        <v>81.270227330678836</v>
      </c>
    </row>
    <row r="121" spans="1:7" ht="17.25" customHeight="1" x14ac:dyDescent="0.2">
      <c r="B121" s="37" t="s">
        <v>71</v>
      </c>
      <c r="C121" s="43" t="s">
        <v>72</v>
      </c>
      <c r="D121" s="40">
        <f>SUM(D122)</f>
        <v>3027</v>
      </c>
      <c r="E121" s="40">
        <f>SUM(E122)</f>
        <v>3013.2</v>
      </c>
      <c r="F121" s="64">
        <f t="shared" si="4"/>
        <v>99.544103072348861</v>
      </c>
    </row>
    <row r="122" spans="1:7" ht="20.25" customHeight="1" x14ac:dyDescent="0.2">
      <c r="B122" s="56" t="s">
        <v>133</v>
      </c>
      <c r="C122" s="57" t="s">
        <v>134</v>
      </c>
      <c r="D122" s="58">
        <v>3027</v>
      </c>
      <c r="E122" s="59">
        <v>3013.2</v>
      </c>
      <c r="F122" s="64">
        <f t="shared" si="4"/>
        <v>99.544103072348861</v>
      </c>
    </row>
    <row r="123" spans="1:7" ht="31.5" x14ac:dyDescent="0.2">
      <c r="B123" s="49" t="s">
        <v>73</v>
      </c>
      <c r="C123" s="50" t="s">
        <v>74</v>
      </c>
      <c r="D123" s="51">
        <f>SUM(D124)</f>
        <v>4301.1000000000004</v>
      </c>
      <c r="E123" s="51">
        <f>SUM(E124)</f>
        <v>4301</v>
      </c>
      <c r="F123" s="65">
        <f t="shared" si="4"/>
        <v>99.997675013368664</v>
      </c>
    </row>
    <row r="124" spans="1:7" ht="26.25" thickBot="1" x14ac:dyDescent="0.25">
      <c r="B124" s="56" t="s">
        <v>207</v>
      </c>
      <c r="C124" s="57" t="s">
        <v>152</v>
      </c>
      <c r="D124" s="58">
        <v>4301.1000000000004</v>
      </c>
      <c r="E124" s="59">
        <v>4301</v>
      </c>
      <c r="F124" s="65">
        <f t="shared" si="4"/>
        <v>99.997675013368664</v>
      </c>
    </row>
    <row r="125" spans="1:7" ht="19.5" thickBot="1" x14ac:dyDescent="0.25">
      <c r="B125" s="63"/>
      <c r="C125" s="31" t="s">
        <v>137</v>
      </c>
      <c r="D125" s="60">
        <f>SUM(D76+D85+D88+D92+D101+D107+D112+D117+D121+D123+D110+D98)</f>
        <v>1312723.8</v>
      </c>
      <c r="E125" s="60">
        <f>SUM(E76+E85+E88+E92+E101+E107+E112+E117+E121+E123+E110+E98)</f>
        <v>1247332.0000000002</v>
      </c>
      <c r="F125" s="67">
        <f t="shared" si="4"/>
        <v>95.018617016009017</v>
      </c>
    </row>
    <row r="126" spans="1:7" ht="16.5" customHeight="1" x14ac:dyDescent="0.2">
      <c r="B126" s="52"/>
      <c r="C126" s="32" t="s">
        <v>35</v>
      </c>
      <c r="D126" s="53">
        <f>SUM(D74-D125)</f>
        <v>-114004.69999999995</v>
      </c>
      <c r="E126" s="53">
        <f>SUM(E74-E125)</f>
        <v>-70578.760000000242</v>
      </c>
      <c r="F126" s="36"/>
    </row>
    <row r="127" spans="1:7" ht="23.25" customHeight="1" x14ac:dyDescent="0.2">
      <c r="B127" s="87" t="s">
        <v>224</v>
      </c>
      <c r="C127" s="88"/>
      <c r="D127" s="88"/>
      <c r="E127" s="88"/>
      <c r="F127" s="88"/>
    </row>
    <row r="128" spans="1:7" ht="19.5" customHeight="1" x14ac:dyDescent="0.2">
      <c r="A128" s="74"/>
      <c r="B128" s="74"/>
      <c r="C128" s="74"/>
      <c r="D128" s="74"/>
      <c r="E128" s="74"/>
      <c r="F128" s="74"/>
      <c r="G128" s="74"/>
    </row>
    <row r="129" spans="1:7" ht="42.75" customHeight="1" x14ac:dyDescent="0.2">
      <c r="A129" s="4"/>
      <c r="B129" s="9"/>
      <c r="C129" s="10"/>
      <c r="D129" s="11"/>
      <c r="E129" s="15"/>
      <c r="F129" s="11"/>
    </row>
    <row r="130" spans="1:7" x14ac:dyDescent="0.2">
      <c r="A130" s="4"/>
      <c r="B130" s="9"/>
      <c r="C130" s="10"/>
      <c r="D130" s="11"/>
      <c r="E130" s="15"/>
      <c r="F130" s="11"/>
    </row>
    <row r="131" spans="1:7" x14ac:dyDescent="0.2">
      <c r="A131" s="4"/>
      <c r="B131" s="9"/>
      <c r="C131" s="10"/>
      <c r="D131" s="11"/>
      <c r="E131" s="15"/>
      <c r="F131" s="11"/>
    </row>
    <row r="132" spans="1:7" ht="15" x14ac:dyDescent="0.2">
      <c r="A132" s="4"/>
      <c r="B132" s="17"/>
      <c r="C132" s="17"/>
      <c r="D132" s="17"/>
      <c r="E132" s="17"/>
      <c r="F132" s="17"/>
    </row>
    <row r="133" spans="1:7" ht="15" x14ac:dyDescent="0.2">
      <c r="A133" s="4"/>
      <c r="B133" s="12"/>
      <c r="C133" s="13"/>
      <c r="D133" s="14"/>
      <c r="E133" s="16"/>
      <c r="F133" s="14"/>
      <c r="G133" s="14"/>
    </row>
    <row r="134" spans="1:7" x14ac:dyDescent="0.2">
      <c r="A134" s="4"/>
      <c r="B134" s="6"/>
      <c r="C134" s="6"/>
    </row>
    <row r="135" spans="1:7" x14ac:dyDescent="0.2">
      <c r="A135" s="4"/>
      <c r="C135" s="8"/>
    </row>
    <row r="136" spans="1:7" x14ac:dyDescent="0.2">
      <c r="A136" s="4"/>
    </row>
    <row r="137" spans="1:7" x14ac:dyDescent="0.2">
      <c r="A137" s="4"/>
    </row>
    <row r="139" spans="1:7" ht="18.75" customHeight="1" x14ac:dyDescent="0.2"/>
    <row r="140" spans="1:7" ht="25.5" customHeight="1" x14ac:dyDescent="0.2">
      <c r="A140" s="7"/>
    </row>
    <row r="142" spans="1:7" x14ac:dyDescent="0.2">
      <c r="C142" s="5"/>
    </row>
    <row r="143" spans="1:7" x14ac:dyDescent="0.2">
      <c r="C143" s="5"/>
    </row>
    <row r="144" spans="1:7" x14ac:dyDescent="0.2">
      <c r="C144" s="5"/>
    </row>
    <row r="145" spans="3:3" x14ac:dyDescent="0.2">
      <c r="C145" s="5"/>
    </row>
    <row r="146" spans="3:3" x14ac:dyDescent="0.2">
      <c r="C146" s="5"/>
    </row>
    <row r="147" spans="3:3" x14ac:dyDescent="0.2">
      <c r="C147" s="5"/>
    </row>
    <row r="148" spans="3:3" x14ac:dyDescent="0.2">
      <c r="C148" s="5"/>
    </row>
    <row r="149" spans="3:3" x14ac:dyDescent="0.2">
      <c r="C149" s="5"/>
    </row>
    <row r="150" spans="3:3" x14ac:dyDescent="0.2">
      <c r="C150" s="5"/>
    </row>
    <row r="151" spans="3:3" x14ac:dyDescent="0.2">
      <c r="C151" s="5"/>
    </row>
    <row r="152" spans="3:3" x14ac:dyDescent="0.2">
      <c r="C152" s="5"/>
    </row>
    <row r="153" spans="3:3" x14ac:dyDescent="0.2">
      <c r="C153" s="5"/>
    </row>
    <row r="154" spans="3:3" x14ac:dyDescent="0.2">
      <c r="C154" s="5"/>
    </row>
    <row r="155" spans="3:3" x14ac:dyDescent="0.2">
      <c r="C155" s="5"/>
    </row>
    <row r="156" spans="3:3" x14ac:dyDescent="0.2">
      <c r="C156" s="5"/>
    </row>
    <row r="157" spans="3:3" x14ac:dyDescent="0.2">
      <c r="C157" s="5"/>
    </row>
    <row r="158" spans="3:3" x14ac:dyDescent="0.2">
      <c r="C158" s="5"/>
    </row>
    <row r="159" spans="3:3" x14ac:dyDescent="0.2">
      <c r="C159" s="5"/>
    </row>
    <row r="160" spans="3:3" x14ac:dyDescent="0.2">
      <c r="C160" s="5"/>
    </row>
    <row r="161" spans="3:3" x14ac:dyDescent="0.2">
      <c r="C161" s="5"/>
    </row>
    <row r="162" spans="3:3" x14ac:dyDescent="0.2">
      <c r="C162" s="5"/>
    </row>
    <row r="163" spans="3:3" x14ac:dyDescent="0.2">
      <c r="C163" s="5"/>
    </row>
    <row r="164" spans="3:3" x14ac:dyDescent="0.2">
      <c r="C164" s="5"/>
    </row>
    <row r="165" spans="3:3" x14ac:dyDescent="0.2">
      <c r="C165" s="5"/>
    </row>
    <row r="166" spans="3:3" x14ac:dyDescent="0.2">
      <c r="C166" s="5"/>
    </row>
    <row r="167" spans="3:3" x14ac:dyDescent="0.2">
      <c r="C167" s="5"/>
    </row>
    <row r="168" spans="3:3" x14ac:dyDescent="0.2">
      <c r="C168" s="5"/>
    </row>
  </sheetData>
  <mergeCells count="7">
    <mergeCell ref="A128:G128"/>
    <mergeCell ref="B2:F3"/>
    <mergeCell ref="B4:C5"/>
    <mergeCell ref="F4:F5"/>
    <mergeCell ref="D4:D5"/>
    <mergeCell ref="E4:E5"/>
    <mergeCell ref="B127:F127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"/>
  <sheetViews>
    <sheetView tabSelected="1" workbookViewId="0">
      <selection activeCell="R29" sqref="R29"/>
    </sheetView>
  </sheetViews>
  <sheetFormatPr defaultRowHeight="12.75" x14ac:dyDescent="0.2"/>
  <sheetData>
    <row r="2" spans="2:15" x14ac:dyDescent="0.2">
      <c r="B2" s="89" t="s">
        <v>229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2:15" x14ac:dyDescent="0.2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2:15" ht="34.5" customHeight="1" x14ac:dyDescent="0.2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</row>
  </sheetData>
  <mergeCells count="1">
    <mergeCell ref="B2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User</cp:lastModifiedBy>
  <cp:lastPrinted>2022-01-19T02:12:06Z</cp:lastPrinted>
  <dcterms:created xsi:type="dcterms:W3CDTF">2005-02-24T04:25:28Z</dcterms:created>
  <dcterms:modified xsi:type="dcterms:W3CDTF">2022-01-31T07:15:32Z</dcterms:modified>
</cp:coreProperties>
</file>