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40" yWindow="885" windowWidth="10860" windowHeight="5220" activeTab="1"/>
  </bookViews>
  <sheets>
    <sheet name="Отчет об исполнении" sheetId="1" r:id="rId1"/>
    <sheet name="Инфографика" sheetId="2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D44" i="1" l="1"/>
  <c r="D19" i="1"/>
  <c r="E39" i="1" l="1"/>
  <c r="D39" i="1" l="1"/>
  <c r="E36" i="1" l="1"/>
  <c r="E19" i="1" l="1"/>
  <c r="E28" i="1" l="1"/>
  <c r="D36" i="1" l="1"/>
  <c r="D12" i="1" l="1"/>
  <c r="F50" i="1" l="1"/>
  <c r="F49" i="1"/>
  <c r="F48" i="1"/>
  <c r="F47" i="1"/>
  <c r="F46" i="1"/>
  <c r="F45" i="1"/>
  <c r="F38" i="1"/>
  <c r="F35" i="1"/>
  <c r="F27" i="1"/>
  <c r="F26" i="1"/>
  <c r="F24" i="1"/>
  <c r="F23" i="1"/>
  <c r="F20" i="1"/>
  <c r="F18" i="1"/>
  <c r="F17" i="1"/>
  <c r="F15" i="1"/>
  <c r="F14" i="1"/>
  <c r="F11" i="1"/>
  <c r="F10" i="1"/>
  <c r="F9" i="1"/>
  <c r="E22" i="1" l="1"/>
  <c r="D22" i="1"/>
  <c r="F22" i="1" l="1"/>
  <c r="D93" i="1"/>
  <c r="D82" i="1"/>
  <c r="D74" i="1"/>
  <c r="D70" i="1"/>
  <c r="D58" i="1"/>
  <c r="E12" i="1"/>
  <c r="F12" i="1" s="1"/>
  <c r="E91" i="1" l="1"/>
  <c r="D91" i="1"/>
  <c r="E44" i="1"/>
  <c r="F19" i="1"/>
  <c r="E31" i="1"/>
  <c r="D31" i="1"/>
  <c r="E67" i="1"/>
  <c r="F31" i="1" l="1"/>
  <c r="E43" i="1"/>
  <c r="E42" i="1" s="1"/>
  <c r="D67" i="1"/>
  <c r="E79" i="1"/>
  <c r="D79" i="1"/>
  <c r="E98" i="1" l="1"/>
  <c r="D98" i="1"/>
  <c r="E74" i="1" l="1"/>
  <c r="F44" i="1" l="1"/>
  <c r="D43" i="1" l="1"/>
  <c r="F43" i="1" l="1"/>
  <c r="D42" i="1"/>
  <c r="F42" i="1" s="1"/>
  <c r="D28" i="1"/>
  <c r="D101" i="1" l="1"/>
  <c r="E58" i="1" l="1"/>
  <c r="E70" i="1"/>
  <c r="E82" i="1"/>
  <c r="E88" i="1"/>
  <c r="E93" i="1"/>
  <c r="E103" i="1"/>
  <c r="E8" i="1"/>
  <c r="E16" i="1"/>
  <c r="D8" i="1"/>
  <c r="D16" i="1"/>
  <c r="E101" i="1"/>
  <c r="D103" i="1"/>
  <c r="D88" i="1"/>
  <c r="E105" i="1" l="1"/>
  <c r="D7" i="1"/>
  <c r="E7" i="1"/>
  <c r="E6" i="1" s="1"/>
  <c r="F16" i="1"/>
  <c r="F8" i="1"/>
  <c r="D105" i="1"/>
  <c r="E57" i="1"/>
  <c r="D57" i="1"/>
  <c r="F7" i="1" l="1"/>
  <c r="D6" i="1"/>
  <c r="D56" i="1" l="1"/>
  <c r="D106" i="1" s="1"/>
  <c r="F6" i="1"/>
  <c r="E56" i="1" l="1"/>
  <c r="F56" i="1" s="1"/>
  <c r="E106" i="1" l="1"/>
</calcChain>
</file>

<file path=xl/sharedStrings.xml><?xml version="1.0" encoding="utf-8"?>
<sst xmlns="http://schemas.openxmlformats.org/spreadsheetml/2006/main" count="200" uniqueCount="198">
  <si>
    <t xml:space="preserve">Наименование групп, подгрупп, статей, подстатей, элементов, программ (подпрограмм), кодов </t>
  </si>
  <si>
    <t>план на год</t>
  </si>
  <si>
    <t>исполнено с начала года</t>
  </si>
  <si>
    <t>1 00 00000 00 0000 000</t>
  </si>
  <si>
    <t>Д О Х О Д Ы</t>
  </si>
  <si>
    <t xml:space="preserve">1 01 01000 00 0000 110 </t>
  </si>
  <si>
    <t>Налог на прибыль организаций</t>
  </si>
  <si>
    <t xml:space="preserve">1 01 02000 01 0000 110 </t>
  </si>
  <si>
    <t>Налог на доходы физических лиц</t>
  </si>
  <si>
    <t>1 06 00000 00 0000 000</t>
  </si>
  <si>
    <t>НАЛОГИ НА ИМУЩЕСТВО</t>
  </si>
  <si>
    <t>Налог на имущество физических лиц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</si>
  <si>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</si>
  <si>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</si>
  <si>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</si>
  <si>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</si>
  <si>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</si>
  <si>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Дотации от других бюджетов бюджетной системы Российской Федерации</t>
  </si>
  <si>
    <t xml:space="preserve">Р А С Х О Д Ы </t>
  </si>
  <si>
    <t>0100</t>
  </si>
  <si>
    <t>0300</t>
  </si>
  <si>
    <t>0400</t>
  </si>
  <si>
    <t>0408</t>
  </si>
  <si>
    <t>Транспорт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</si>
  <si>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</si>
  <si>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</si>
  <si>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</si>
  <si>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</si>
  <si>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</si>
  <si>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</si>
  <si>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0700</t>
  </si>
  <si>
    <t>Образование</t>
  </si>
  <si>
    <t>0800</t>
  </si>
  <si>
    <t>Социальная политика</t>
  </si>
  <si>
    <t>Превышение доходов над расходами  (профицит +; дефицит -)</t>
  </si>
  <si>
    <t xml:space="preserve">Земельный налог </t>
  </si>
  <si>
    <t>НАЛОГИ НА СОВОКУПНЫЙ ДОХОД</t>
  </si>
  <si>
    <t>Безвозмездные поступления</t>
  </si>
  <si>
    <t>ВСЕГО ДОХОДОВ</t>
  </si>
  <si>
    <t>1 01 00000 00 0000 000</t>
  </si>
  <si>
    <t>1 12 00000 00 0000 120</t>
  </si>
  <si>
    <t>1 16 00000 00 0000 000</t>
  </si>
  <si>
    <t>ШТРАФЫ,САНКЦИИ,ВОЗМЕЩЕНИЕ УЩЕРБА</t>
  </si>
  <si>
    <t xml:space="preserve">1 06 06000 00 0000 110 </t>
  </si>
  <si>
    <t xml:space="preserve">1 05 02000 02 0000 110 </t>
  </si>
  <si>
    <t xml:space="preserve">1 06 01000 00 0000 110 </t>
  </si>
  <si>
    <t xml:space="preserve">1 14 00000 00 0000 000    </t>
  </si>
  <si>
    <t>дотации на выравнивание уровня бюджетной обеспеченности</t>
  </si>
  <si>
    <t>Налоговые и неналоговые доходы</t>
  </si>
  <si>
    <t>Субсидии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</si>
  <si>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</si>
  <si>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0503</t>
  </si>
  <si>
    <t>Благоустройство</t>
  </si>
  <si>
    <t>дотации на поддержку мер по обеспечению сбалансированности</t>
  </si>
  <si>
    <t>0412</t>
  </si>
  <si>
    <t>Безвозмездные поступления от бюджетов других уровней</t>
  </si>
  <si>
    <t>1 11 05000 00 0000 120</t>
  </si>
  <si>
    <t>1 11 09000 00 0000 120</t>
  </si>
  <si>
    <t>1 13 00000 00 0000 000</t>
  </si>
  <si>
    <t>ПЛАТЕЖИ ПРИ ПОЛЬЗОВАНИИ ПРИРОДНЫМИ РЕСУРСАМИ</t>
  </si>
  <si>
    <t>Государственная пошлина по делам, рассматриваемым в судах общей юрисдикции, мировыми судьями</t>
  </si>
  <si>
    <t>1 08 03000 01 0000 110</t>
  </si>
  <si>
    <t>Доходы от реализации имущества</t>
  </si>
  <si>
    <t>Доходы от продажи земельных участков</t>
  </si>
  <si>
    <t>1 14 02000 00 0000 410</t>
  </si>
  <si>
    <t>1 14 06000 00 0000 430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</si>
  <si>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</si>
  <si>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</si>
  <si>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</si>
  <si>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</si>
  <si>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</si>
  <si>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</si>
  <si>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Возврат остатков субвенций прошлых лет</t>
  </si>
  <si>
    <t>ДОХОДЫ ОТ ПРОДАЖИ МАТЕРИАЛЬНЫХ И НЕ МАТЕРИАЛЬНЫХ АКТИВОВ</t>
  </si>
  <si>
    <t>НАЛОГИ НА ПРИБЫЛЬ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</si>
  <si>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</si>
  <si>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</si>
  <si>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ДОХОДЫ ОТ ОКАЗАНИЯ ПЛАТНЫХ УСЛУГ (РАБОТ) И КОМПЕНСАЦИИ ЗАТРАТ ГОСУДАРСТВА</t>
  </si>
  <si>
    <t>0409</t>
  </si>
  <si>
    <t>0505</t>
  </si>
  <si>
    <t>АКЦИЗЫ ПО ПОДАКЦИЗНЫМ ТОВАРАМ (ПРОДУКТАМ), ПРОИЗВОДИМЫМ НА ТЕРРИТОРИИ РФ</t>
  </si>
  <si>
    <t>1 05  00000 00 0000 000</t>
  </si>
  <si>
    <t>1 03 00000 00 0000 110</t>
  </si>
  <si>
    <t>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</si>
  <si>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</si>
  <si>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Доходы от сдачи в аренду имущества, составляющего казну городских округов (за исключением земельных участков)</t>
  </si>
  <si>
    <t>Доходы, получаемые в виде арендной платы за земельные участки</t>
  </si>
  <si>
    <t>0900</t>
  </si>
  <si>
    <t>Здравоохранение</t>
  </si>
  <si>
    <t>0909</t>
  </si>
  <si>
    <t>Другие вопросы в области здравоохранения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</si>
  <si>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</si>
  <si>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</si>
  <si>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</si>
  <si>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</si>
  <si>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</si>
  <si>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</si>
  <si>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</si>
  <si>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</si>
  <si>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0102</t>
  </si>
  <si>
    <t>0103</t>
  </si>
  <si>
    <t>0104</t>
  </si>
  <si>
    <t>0106</t>
  </si>
  <si>
    <t>0113</t>
  </si>
  <si>
    <t>Другие общегосударственные вопросы</t>
  </si>
  <si>
    <t>0801</t>
  </si>
  <si>
    <t>0804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</si>
  <si>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</si>
  <si>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</si>
  <si>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</si>
  <si>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</si>
  <si>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</si>
  <si>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</si>
  <si>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</si>
  <si>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</si>
  <si>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</si>
  <si>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1204</t>
  </si>
  <si>
    <t>Другие вопросы в области средств массовой информации</t>
  </si>
  <si>
    <t>Защита населения и территории от чрезвычайных ситуаций природного и техногенного характера, гражданская оборона</t>
  </si>
  <si>
    <r>
      <t>Национальная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экономика</t>
    </r>
  </si>
  <si>
    <r>
      <t>ВСЕГО РАСХОДОВ</t>
    </r>
    <r>
      <rPr>
        <sz val="9"/>
        <rFont val="Times New Roman"/>
        <family val="1"/>
        <charset val="204"/>
      </rPr>
      <t>:</t>
    </r>
  </si>
  <si>
    <t>0314</t>
  </si>
  <si>
    <t>Другие вопросы в области национальной безопасности и правоохранительной деятельности</t>
  </si>
  <si>
    <t>0703</t>
  </si>
  <si>
    <t xml:space="preserve">Функционирование высшего должностного лица субъекта Российской Федерации и муниципального образования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</si>
  <si>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</si>
  <si>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</si>
  <si>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</si>
  <si>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</si>
  <si>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Другие вопросы в области национальной экономики</t>
  </si>
  <si>
    <t>Другие вопросы в области жилищно-коммунального хозяйства</t>
  </si>
  <si>
    <t>Дополнительное образование детей</t>
  </si>
  <si>
    <t>Культура, кинематография</t>
  </si>
  <si>
    <t xml:space="preserve">Культура </t>
  </si>
  <si>
    <t>Другие вопросы в области культуры, кинематографии</t>
  </si>
  <si>
    <t>Обслуживание государственного внутреннего и муниципального долга</t>
  </si>
  <si>
    <t xml:space="preserve">Физическая культура </t>
  </si>
  <si>
    <t>0600</t>
  </si>
  <si>
    <t>Охрана окружающей среды</t>
  </si>
  <si>
    <t>Общегосударственные вопросы</t>
  </si>
  <si>
    <t>0105</t>
  </si>
  <si>
    <t>Функционирование судебной системы</t>
  </si>
  <si>
    <t>Прочие доходы от компенсации затрат государства</t>
  </si>
  <si>
    <t>1 13 02994 04 0000 130</t>
  </si>
  <si>
    <t>2 02 01000 00 0000 150</t>
  </si>
  <si>
    <t>2 02 02000 00 0000 150</t>
  </si>
  <si>
    <t>2 02 03000 00 0000 150</t>
  </si>
  <si>
    <t>1102</t>
  </si>
  <si>
    <t>Массовый спорт</t>
  </si>
  <si>
    <t>Иные межбюджетные трансферты</t>
  </si>
  <si>
    <t>2 02 40000 00 0000 150</t>
  </si>
  <si>
    <t>0111</t>
  </si>
  <si>
    <t>Резервные фонды</t>
  </si>
  <si>
    <t>ЗАДОЛЖЕННОСТЬ И ПЕРЕРАСЧЕТЫ ПО ОТМЕНЕННЫМ НАЛОГАМ, СБОРАМ И ИНЫМ ОБЯЗАТЕЛЬНЫМ ПЛАТЕЖАМ</t>
  </si>
  <si>
    <t>1 09 00000 00 0000 000</t>
  </si>
  <si>
    <t>2 02 15001 00 0000 150</t>
  </si>
  <si>
    <t>2 02 15002 00 0000 150</t>
  </si>
  <si>
    <t>2 02 19999 00 0000 150</t>
  </si>
  <si>
    <t>2 04 04000 04 0000 150</t>
  </si>
  <si>
    <t>2 19 60010 04 0000 150</t>
  </si>
  <si>
    <t>0603</t>
  </si>
  <si>
    <t>Охрана объектов растительного и животного мира и среды их обитания</t>
  </si>
  <si>
    <t>1 17 01040 04 0000 180</t>
  </si>
  <si>
    <t>1301</t>
  </si>
  <si>
    <t>0605</t>
  </si>
  <si>
    <t>Другие вопросы а оласти охраны окружающей среды</t>
  </si>
  <si>
    <t>Налог, взимаемый в связи с применением упрощенной системы налогообложения</t>
  </si>
  <si>
    <t>1 05 01000 02 0000 110</t>
  </si>
  <si>
    <t>0310</t>
  </si>
  <si>
    <t>2 18 04000 04 0000 150</t>
  </si>
  <si>
    <t>Доходы бюджетов бюджетной системы РФ от возврата бюджета бюджетной системы РФ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</si>
  <si>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Безвозмездные поступления от негосударственных организаций в бюджеты городских округов</t>
  </si>
  <si>
    <t>Доходы от продажи квартир</t>
  </si>
  <si>
    <t>1 14 01000 00 0000 410</t>
  </si>
  <si>
    <t>Единый налог на вмененный доход для отдельных видов деятельности</t>
  </si>
  <si>
    <t>Прочие доходы от использования имущества и прав, находящихся в государственной и муниципальной собственности (соцнайм, коммерческий найм, НТО))</t>
  </si>
  <si>
    <t>0107</t>
  </si>
  <si>
    <t>Обеспечение проведения выборов и референдумов</t>
  </si>
  <si>
    <t>Руководитель финансового управления администрации города Енисейска                                                     Ю.В.Смирнов</t>
  </si>
  <si>
    <t>Плата по соглашениям об установлении сервитута в отношении земельных участков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</si>
  <si>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</si>
  <si>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</si>
  <si>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1 15 02040 04 0000 140</t>
  </si>
  <si>
    <t>1 15 00000 00 0000 000</t>
  </si>
  <si>
    <t>ПРОЧИЕ НЕНАЛОГОВЫЕ ДОХОДЫ</t>
  </si>
  <si>
    <t>Невыясненные поступления, зачисляемые в бюджеты городских округов</t>
  </si>
  <si>
    <t>Инициативные платежи, зачисляемые в бюджеты городских округов</t>
  </si>
  <si>
    <t>Национальная безопасность и правоохранительная деятельность</t>
  </si>
  <si>
    <t>1 17 15020 04 0000 150</t>
  </si>
  <si>
    <t>Прочие безвозмездные поступления в бюджеты городских округов</t>
  </si>
  <si>
    <t>2 07 04000 04 0000 150</t>
  </si>
  <si>
    <t>Доходы от реализации иного имущества</t>
  </si>
  <si>
    <t>1 14 02000 00 0000 440</t>
  </si>
  <si>
    <t>прочие дотации бюджетам городских округов</t>
  </si>
  <si>
    <t>2 19 25304 04 0000 150</t>
  </si>
  <si>
    <t>Возврат остатков субсидий на организацию бесплатного горячего питания обучающихся, получающих начальное общее образование</t>
  </si>
  <si>
    <r>
      <t>ОТЧЕТ ОБ ИСПОЛНЕНИИ БЮДЖЕТА ГОРОДА ЕНИСЕЙСКА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на 01.03.2025 года</t>
    </r>
  </si>
  <si>
    <t>Текущее исполнение городского бюджета на 01.03.2025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</si>
</sst>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4" x14ac:knownFonts="1">
    <font>
      <sz val="10"/>
      <name val="Arial Cyr"/>
      <charset val="204"/>
    </font>
    <font>
      <b/>
      <sz val="10"/>
      <color indexed="8"/>
      <name val="Times New Roman"/>
      <family val="1"/>
    </font>
    <font>
      <b/>
      <sz val="8"/>
      <name val="Times New Roman Cyr"/>
      <family val="1"/>
      <charset val="204"/>
    </font>
    <font>
      <sz val="7"/>
      <color indexed="8"/>
      <name val="Times New Roman"/>
      <family val="1"/>
    </font>
    <font>
      <sz val="10"/>
      <color indexed="8"/>
      <name val="Times New Roman"/>
      <family val="1"/>
    </font>
    <font>
      <sz val="9.5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0"/>
      <name val="Helv"/>
      <charset val="204"/>
    </font>
    <font>
      <b/>
      <sz val="11"/>
      <name val="Times New Roman"/>
      <family val="1"/>
      <charset val="204"/>
    </font>
    <font>
      <b/>
      <shadow/>
      <sz val="24"/>
      <color rgb="FF002060"/>
      <name val="Georg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21" fillId="0" borderId="0"/>
  </cellStyleXfs>
  <cellXfs count="8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9" fontId="5" fillId="0" borderId="0" xfId="0" applyNumberFormat="1" applyFont="1" applyBorder="1"/>
    <xf numFmtId="0" fontId="8" fillId="0" borderId="0" xfId="0" applyFont="1" applyBorder="1" applyAlignment="1">
      <alignment horizontal="left" wrapText="1"/>
    </xf>
    <xf numFmtId="0" fontId="5" fillId="0" borderId="0" xfId="0" applyFont="1" applyBorder="1"/>
    <xf numFmtId="49" fontId="9" fillId="0" borderId="0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5" fillId="0" borderId="0" xfId="0" applyFont="1" applyFill="1" applyBorder="1"/>
    <xf numFmtId="0" fontId="9" fillId="0" borderId="0" xfId="0" applyFont="1" applyFill="1"/>
    <xf numFmtId="0" fontId="9" fillId="0" borderId="0" xfId="0" applyFont="1" applyBorder="1" applyAlignme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3" fontId="3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4" fillId="0" borderId="2" xfId="1" applyFont="1" applyBorder="1" applyAlignment="1">
      <alignment horizontal="justify"/>
    </xf>
    <xf numFmtId="0" fontId="3" fillId="0" borderId="2" xfId="0" applyFont="1" applyFill="1" applyBorder="1" applyAlignment="1">
      <alignment vertical="top" wrapText="1"/>
    </xf>
    <xf numFmtId="0" fontId="13" fillId="0" borderId="2" xfId="0" applyFont="1" applyBorder="1"/>
    <xf numFmtId="0" fontId="1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4" fillId="0" borderId="3" xfId="0" applyFont="1" applyBorder="1" applyAlignment="1">
      <alignment horizontal="left" wrapText="1"/>
    </xf>
    <xf numFmtId="0" fontId="15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164" fontId="16" fillId="0" borderId="3" xfId="0" applyNumberFormat="1" applyFont="1" applyBorder="1"/>
    <xf numFmtId="49" fontId="16" fillId="0" borderId="2" xfId="0" applyNumberFormat="1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164" fontId="16" fillId="0" borderId="2" xfId="0" applyNumberFormat="1" applyFont="1" applyBorder="1"/>
    <xf numFmtId="164" fontId="16" fillId="0" borderId="2" xfId="0" applyNumberFormat="1" applyFont="1" applyFill="1" applyBorder="1"/>
    <xf numFmtId="49" fontId="18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left" vertical="top" wrapText="1"/>
    </xf>
    <xf numFmtId="164" fontId="14" fillId="0" borderId="2" xfId="0" applyNumberFormat="1" applyFont="1" applyBorder="1"/>
    <xf numFmtId="164" fontId="16" fillId="0" borderId="2" xfId="0" applyNumberFormat="1" applyFont="1" applyBorder="1" applyAlignment="1">
      <alignment horizontal="right"/>
    </xf>
    <xf numFmtId="164" fontId="16" fillId="2" borderId="2" xfId="0" applyNumberFormat="1" applyFont="1" applyFill="1" applyBorder="1"/>
    <xf numFmtId="164" fontId="14" fillId="2" borderId="2" xfId="0" applyNumberFormat="1" applyFont="1" applyFill="1" applyBorder="1"/>
    <xf numFmtId="164" fontId="14" fillId="0" borderId="2" xfId="0" applyNumberFormat="1" applyFont="1" applyFill="1" applyBorder="1"/>
    <xf numFmtId="49" fontId="16" fillId="0" borderId="5" xfId="0" applyNumberFormat="1" applyFont="1" applyBorder="1" applyAlignment="1">
      <alignment horizontal="justify" vertical="top" wrapText="1"/>
    </xf>
    <xf numFmtId="0" fontId="17" fillId="0" borderId="5" xfId="0" applyFont="1" applyBorder="1" applyAlignment="1">
      <alignment horizontal="left" vertical="top" wrapText="1"/>
    </xf>
    <xf numFmtId="164" fontId="16" fillId="0" borderId="5" xfId="0" applyNumberFormat="1" applyFont="1" applyFill="1" applyBorder="1"/>
    <xf numFmtId="49" fontId="17" fillId="0" borderId="3" xfId="0" applyNumberFormat="1" applyFont="1" applyBorder="1" applyAlignment="1">
      <alignment horizontal="justify" vertical="top" wrapText="1"/>
    </xf>
    <xf numFmtId="164" fontId="14" fillId="0" borderId="3" xfId="0" applyNumberFormat="1" applyFont="1" applyFill="1" applyBorder="1"/>
    <xf numFmtId="49" fontId="14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justify" vertical="top" wrapText="1"/>
    </xf>
    <xf numFmtId="0" fontId="14" fillId="0" borderId="5" xfId="0" applyFont="1" applyBorder="1" applyAlignment="1">
      <alignment horizontal="left" vertical="top" wrapText="1"/>
    </xf>
    <xf numFmtId="164" fontId="14" fillId="0" borderId="5" xfId="0" applyNumberFormat="1" applyFont="1" applyBorder="1"/>
    <xf numFmtId="164" fontId="14" fillId="0" borderId="5" xfId="0" applyNumberFormat="1" applyFont="1" applyFill="1" applyBorder="1"/>
    <xf numFmtId="164" fontId="16" fillId="0" borderId="4" xfId="0" applyNumberFormat="1" applyFont="1" applyBorder="1"/>
    <xf numFmtId="49" fontId="14" fillId="0" borderId="6" xfId="0" applyNumberFormat="1" applyFont="1" applyBorder="1" applyAlignment="1" applyProtection="1">
      <alignment horizontal="left" vertical="top" wrapText="1"/>
    </xf>
    <xf numFmtId="0" fontId="20" fillId="0" borderId="2" xfId="0" applyFont="1" applyBorder="1" applyAlignment="1">
      <alignment vertical="top" wrapText="1"/>
    </xf>
    <xf numFmtId="49" fontId="17" fillId="0" borderId="1" xfId="0" applyNumberFormat="1" applyFont="1" applyBorder="1" applyAlignment="1">
      <alignment horizontal="justify" vertical="top" wrapText="1"/>
    </xf>
    <xf numFmtId="0" fontId="14" fillId="0" borderId="2" xfId="1" applyNumberFormat="1" applyFont="1" applyFill="1" applyBorder="1" applyAlignment="1">
      <alignment horizontal="left" vertical="top" wrapText="1"/>
    </xf>
    <xf numFmtId="0" fontId="14" fillId="0" borderId="2" xfId="1" applyFont="1" applyBorder="1" applyAlignment="1">
      <alignment horizontal="justify" vertical="top"/>
    </xf>
    <xf numFmtId="0" fontId="14" fillId="0" borderId="2" xfId="2" applyNumberFormat="1" applyFont="1" applyFill="1" applyBorder="1" applyAlignment="1">
      <alignment horizontal="left" vertical="top" wrapText="1"/>
    </xf>
    <xf numFmtId="164" fontId="14" fillId="3" borderId="3" xfId="0" applyNumberFormat="1" applyFont="1" applyFill="1" applyBorder="1"/>
    <xf numFmtId="165" fontId="14" fillId="0" borderId="0" xfId="0" applyNumberFormat="1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justify" wrapText="1"/>
    </xf>
    <xf numFmtId="0" fontId="18" fillId="0" borderId="11" xfId="0" applyFont="1" applyBorder="1" applyAlignment="1"/>
    <xf numFmtId="0" fontId="23" fillId="0" borderId="0" xfId="0" applyFont="1" applyAlignment="1">
      <alignment horizontal="center" vertical="center" wrapText="1" readingOrder="1"/>
    </xf>
    <xf numFmtId="0" fontId="0" fillId="0" borderId="0" xfId="0" applyAlignment="1">
      <alignment wrapText="1" readingOrder="1"/>
    </xf>
    <xf numFmtId="0" fontId="0" fillId="0" borderId="0" xfId="0" applyAlignment="1"/>
  </cellXfs>
  <cellStyles count="3">
    <cellStyle name="Обычный" xfId="0" builtinId="0"/>
    <cellStyle name="Обычный_Лист1" xfId="1"/>
    <cellStyle name="Обычный_Лист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14</xdr:col>
      <xdr:colOff>140907</xdr:colOff>
      <xdr:row>34</xdr:row>
      <xdr:rowOff>153596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23925"/>
          <a:ext cx="8065707" cy="50113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view="pageBreakPreview" zoomScaleNormal="75" workbookViewId="0">
      <selection activeCell="E105" sqref="E105"/>
    </sheetView>
  </sheetViews>
  <sheetFormatPr defaultRowHeight="12.75" x14ac:dyDescent="0.2"/>
  <cols>
    <col min="1" max="1" width="13.7109375" customWidth="1"/>
    <col min="2" max="2" width="15.7109375" customWidth="1"/>
    <col min="3" max="3" width="64.28515625" customWidth="1"/>
    <col min="4" max="4" width="13.5703125" customWidth="1"/>
    <col min="5" max="5" width="14.5703125" style="2" customWidth="1"/>
    <col min="6" max="6" width="10.28515625" bestFit="1" customWidth="1"/>
    <col min="8" max="8" width="24.7109375" style="2" customWidth="1"/>
  </cols>
  <sheetData>
    <row r="1" spans="1:6" ht="1.5" customHeight="1" x14ac:dyDescent="0.2"/>
    <row r="2" spans="1:6" x14ac:dyDescent="0.2">
      <c r="B2" s="68" t="s">
        <v>196</v>
      </c>
      <c r="C2" s="69"/>
      <c r="D2" s="69"/>
      <c r="E2" s="69"/>
    </row>
    <row r="3" spans="1:6" ht="21.75" customHeight="1" thickBot="1" x14ac:dyDescent="0.25">
      <c r="B3" s="69"/>
      <c r="C3" s="69"/>
      <c r="D3" s="69"/>
      <c r="E3" s="69"/>
    </row>
    <row r="4" spans="1:6" ht="12.75" customHeight="1" x14ac:dyDescent="0.2">
      <c r="A4" s="1"/>
      <c r="B4" s="70" t="s">
        <v>0</v>
      </c>
      <c r="C4" s="71"/>
      <c r="D4" s="74" t="s">
        <v>1</v>
      </c>
      <c r="E4" s="76" t="s">
        <v>2</v>
      </c>
    </row>
    <row r="5" spans="1:6" ht="13.5" thickBot="1" x14ac:dyDescent="0.25">
      <c r="A5" s="1"/>
      <c r="B5" s="72"/>
      <c r="C5" s="73"/>
      <c r="D5" s="75"/>
      <c r="E5" s="77"/>
    </row>
    <row r="6" spans="1:6" ht="19.5" customHeight="1" x14ac:dyDescent="0.2">
      <c r="B6" s="29"/>
      <c r="C6" s="33" t="s">
        <v>4</v>
      </c>
      <c r="D6" s="34">
        <f>SUM(D7+D42)</f>
        <v>1367725.3</v>
      </c>
      <c r="E6" s="34">
        <f>SUM(E7+E42)</f>
        <v>162841.4</v>
      </c>
      <c r="F6" s="66">
        <f>(E6/D6*100)</f>
        <v>11.906001885027644</v>
      </c>
    </row>
    <row r="7" spans="1:6" ht="15.75" x14ac:dyDescent="0.2">
      <c r="B7" s="18" t="s">
        <v>3</v>
      </c>
      <c r="C7" s="41" t="s">
        <v>48</v>
      </c>
      <c r="D7" s="37">
        <f>SUM(D8+D12+D16+D19+D22+D27+D31+D38+D28+D11+D21+D36+D39)</f>
        <v>328815</v>
      </c>
      <c r="E7" s="37">
        <f>SUM(E8+E12+E16+E19+E22+E27+E31+E38+E28+E11+E21+E36+E39)</f>
        <v>34085.9</v>
      </c>
      <c r="F7" s="66">
        <f t="shared" ref="F7:F56" si="0">(E7/D7*100)</f>
        <v>10.366284993081216</v>
      </c>
    </row>
    <row r="8" spans="1:6" x14ac:dyDescent="0.2">
      <c r="B8" s="18" t="s">
        <v>39</v>
      </c>
      <c r="C8" s="20" t="s">
        <v>74</v>
      </c>
      <c r="D8" s="38">
        <f>SUM(D9+D10)</f>
        <v>230908.2</v>
      </c>
      <c r="E8" s="38">
        <f>SUM(E9+E10)</f>
        <v>20386.7</v>
      </c>
      <c r="F8" s="66">
        <f t="shared" si="0"/>
        <v>8.8289198911082423</v>
      </c>
    </row>
    <row r="9" spans="1:6" x14ac:dyDescent="0.2">
      <c r="B9" s="18" t="s">
        <v>5</v>
      </c>
      <c r="C9" s="21" t="s">
        <v>6</v>
      </c>
      <c r="D9" s="46">
        <v>983</v>
      </c>
      <c r="E9" s="46">
        <v>293.39999999999998</v>
      </c>
      <c r="F9" s="66">
        <f t="shared" si="0"/>
        <v>29.847405900305183</v>
      </c>
    </row>
    <row r="10" spans="1:6" x14ac:dyDescent="0.2">
      <c r="B10" s="60" t="s">
        <v>7</v>
      </c>
      <c r="C10" s="20" t="s">
        <v>8</v>
      </c>
      <c r="D10" s="38">
        <v>229925.2</v>
      </c>
      <c r="E10" s="38">
        <v>20093.3</v>
      </c>
      <c r="F10" s="66">
        <f t="shared" si="0"/>
        <v>8.7390594854326533</v>
      </c>
    </row>
    <row r="11" spans="1:6" ht="25.5" x14ac:dyDescent="0.2">
      <c r="B11" s="18" t="s">
        <v>82</v>
      </c>
      <c r="C11" s="20" t="s">
        <v>80</v>
      </c>
      <c r="D11" s="38">
        <v>2301.4</v>
      </c>
      <c r="E11" s="38">
        <v>245.3</v>
      </c>
      <c r="F11" s="66">
        <f t="shared" si="0"/>
        <v>10.658729469018859</v>
      </c>
    </row>
    <row r="12" spans="1:6" x14ac:dyDescent="0.2">
      <c r="B12" s="19" t="s">
        <v>81</v>
      </c>
      <c r="C12" s="22" t="s">
        <v>36</v>
      </c>
      <c r="D12" s="38">
        <f>SUM(D15+D14+D13)</f>
        <v>54360</v>
      </c>
      <c r="E12" s="38">
        <f>SUM(E15+E14+E13)</f>
        <v>4945.6000000000004</v>
      </c>
      <c r="F12" s="66">
        <f t="shared" si="0"/>
        <v>9.0978660779985283</v>
      </c>
    </row>
    <row r="13" spans="1:6" ht="19.5" customHeight="1" x14ac:dyDescent="0.2">
      <c r="B13" s="18" t="s">
        <v>44</v>
      </c>
      <c r="C13" s="21" t="s">
        <v>174</v>
      </c>
      <c r="D13" s="46">
        <v>0</v>
      </c>
      <c r="E13" s="46">
        <v>0</v>
      </c>
      <c r="F13" s="66"/>
    </row>
    <row r="14" spans="1:6" ht="25.5" x14ac:dyDescent="0.2">
      <c r="B14" s="18" t="s">
        <v>167</v>
      </c>
      <c r="C14" s="21" t="s">
        <v>166</v>
      </c>
      <c r="D14" s="46">
        <v>43175</v>
      </c>
      <c r="E14" s="46">
        <v>575.1</v>
      </c>
      <c r="F14" s="66">
        <f t="shared" si="0"/>
        <v>1.3320208453966416</v>
      </c>
    </row>
    <row r="15" spans="1:6" ht="25.5" x14ac:dyDescent="0.2">
      <c r="B15" s="18" t="s">
        <v>83</v>
      </c>
      <c r="C15" s="21" t="s">
        <v>84</v>
      </c>
      <c r="D15" s="46">
        <v>11185</v>
      </c>
      <c r="E15" s="46">
        <v>4370.5</v>
      </c>
      <c r="F15" s="66">
        <f t="shared" si="0"/>
        <v>39.074653553866781</v>
      </c>
    </row>
    <row r="16" spans="1:6" x14ac:dyDescent="0.2">
      <c r="B16" s="18" t="s">
        <v>9</v>
      </c>
      <c r="C16" s="22" t="s">
        <v>10</v>
      </c>
      <c r="D16" s="38">
        <f>SUM(D17+D18)</f>
        <v>10860</v>
      </c>
      <c r="E16" s="38">
        <f>SUM(E17+E18)</f>
        <v>1428.1000000000001</v>
      </c>
      <c r="F16" s="66">
        <f t="shared" si="0"/>
        <v>13.150092081031309</v>
      </c>
    </row>
    <row r="17" spans="1:6" x14ac:dyDescent="0.2">
      <c r="B17" s="18" t="s">
        <v>45</v>
      </c>
      <c r="C17" s="21" t="s">
        <v>11</v>
      </c>
      <c r="D17" s="46">
        <v>4450</v>
      </c>
      <c r="E17" s="46">
        <v>224.2</v>
      </c>
      <c r="F17" s="66">
        <f t="shared" si="0"/>
        <v>5.0382022471910108</v>
      </c>
    </row>
    <row r="18" spans="1:6" x14ac:dyDescent="0.2">
      <c r="B18" s="18" t="s">
        <v>43</v>
      </c>
      <c r="C18" s="21" t="s">
        <v>35</v>
      </c>
      <c r="D18" s="46">
        <v>6410</v>
      </c>
      <c r="E18" s="46">
        <v>1203.9000000000001</v>
      </c>
      <c r="F18" s="66">
        <f t="shared" si="0"/>
        <v>18.781591263650547</v>
      </c>
    </row>
    <row r="19" spans="1:6" x14ac:dyDescent="0.2">
      <c r="B19" s="18" t="s">
        <v>12</v>
      </c>
      <c r="C19" s="22" t="s">
        <v>13</v>
      </c>
      <c r="D19" s="38">
        <f>SUM(D20:D20)</f>
        <v>10370</v>
      </c>
      <c r="E19" s="38">
        <f>SUM(E20:E20)</f>
        <v>2772</v>
      </c>
      <c r="F19" s="66">
        <f t="shared" si="0"/>
        <v>26.730954676952752</v>
      </c>
    </row>
    <row r="20" spans="1:6" ht="25.5" x14ac:dyDescent="0.2">
      <c r="B20" s="23" t="s">
        <v>61</v>
      </c>
      <c r="C20" s="24" t="s">
        <v>60</v>
      </c>
      <c r="D20" s="46">
        <v>10370</v>
      </c>
      <c r="E20" s="46">
        <v>2772</v>
      </c>
      <c r="F20" s="66">
        <f t="shared" si="0"/>
        <v>26.730954676952752</v>
      </c>
    </row>
    <row r="21" spans="1:6" ht="25.5" x14ac:dyDescent="0.2">
      <c r="B21" s="23" t="s">
        <v>154</v>
      </c>
      <c r="C21" s="20" t="s">
        <v>153</v>
      </c>
      <c r="D21" s="38">
        <v>0</v>
      </c>
      <c r="E21" s="38">
        <v>0</v>
      </c>
      <c r="F21" s="66"/>
    </row>
    <row r="22" spans="1:6" ht="25.5" x14ac:dyDescent="0.2">
      <c r="B22" s="18" t="s">
        <v>14</v>
      </c>
      <c r="C22" s="22" t="s">
        <v>15</v>
      </c>
      <c r="D22" s="38">
        <f>SUM(D23+D26+D24+D25)</f>
        <v>15077.099999999999</v>
      </c>
      <c r="E22" s="38">
        <f>SUM(E23+E26+E24+E25)</f>
        <v>2767.3</v>
      </c>
      <c r="F22" s="66">
        <f t="shared" si="0"/>
        <v>18.354325433936236</v>
      </c>
    </row>
    <row r="23" spans="1:6" x14ac:dyDescent="0.2">
      <c r="B23" s="18" t="s">
        <v>56</v>
      </c>
      <c r="C23" s="25" t="s">
        <v>86</v>
      </c>
      <c r="D23" s="46">
        <v>8596</v>
      </c>
      <c r="E23" s="46">
        <v>1950.3</v>
      </c>
      <c r="F23" s="66">
        <f t="shared" si="0"/>
        <v>22.688459748720334</v>
      </c>
    </row>
    <row r="24" spans="1:6" ht="25.5" x14ac:dyDescent="0.2">
      <c r="B24" s="18" t="s">
        <v>56</v>
      </c>
      <c r="C24" s="25" t="s">
        <v>85</v>
      </c>
      <c r="D24" s="46">
        <v>3022.8</v>
      </c>
      <c r="E24" s="46">
        <v>457</v>
      </c>
      <c r="F24" s="66">
        <f t="shared" si="0"/>
        <v>15.118433240703983</v>
      </c>
    </row>
    <row r="25" spans="1:6" ht="25.5" x14ac:dyDescent="0.2">
      <c r="B25" s="18" t="s">
        <v>56</v>
      </c>
      <c r="C25" s="25" t="s">
        <v>179</v>
      </c>
      <c r="D25" s="46">
        <v>0</v>
      </c>
      <c r="E25" s="46">
        <v>0</v>
      </c>
      <c r="F25" s="66"/>
    </row>
    <row r="26" spans="1:6" ht="38.25" x14ac:dyDescent="0.2">
      <c r="B26" s="18" t="s">
        <v>57</v>
      </c>
      <c r="C26" s="25" t="s">
        <v>175</v>
      </c>
      <c r="D26" s="46">
        <v>3458.3</v>
      </c>
      <c r="E26" s="46">
        <v>360</v>
      </c>
      <c r="F26" s="66">
        <f t="shared" si="0"/>
        <v>10.409738889049533</v>
      </c>
    </row>
    <row r="27" spans="1:6" x14ac:dyDescent="0.2">
      <c r="A27" s="2"/>
      <c r="B27" s="26" t="s">
        <v>40</v>
      </c>
      <c r="C27" s="22" t="s">
        <v>59</v>
      </c>
      <c r="D27" s="38">
        <v>781.5</v>
      </c>
      <c r="E27" s="38">
        <v>367.6</v>
      </c>
      <c r="F27" s="66">
        <f t="shared" si="0"/>
        <v>47.037747920665389</v>
      </c>
    </row>
    <row r="28" spans="1:6" ht="25.5" x14ac:dyDescent="0.2">
      <c r="B28" s="18" t="s">
        <v>58</v>
      </c>
      <c r="C28" s="20" t="s">
        <v>77</v>
      </c>
      <c r="D28" s="38">
        <f>SUM(D29:D30)</f>
        <v>0</v>
      </c>
      <c r="E28" s="38">
        <f>SUM(E29:E30)</f>
        <v>6</v>
      </c>
      <c r="F28" s="66"/>
    </row>
    <row r="29" spans="1:6" ht="25.5" hidden="1" x14ac:dyDescent="0.2">
      <c r="B29" s="18" t="s">
        <v>75</v>
      </c>
      <c r="C29" s="21" t="s">
        <v>76</v>
      </c>
      <c r="D29" s="42">
        <v>0</v>
      </c>
      <c r="E29" s="46">
        <v>0</v>
      </c>
      <c r="F29" s="66"/>
    </row>
    <row r="30" spans="1:6" x14ac:dyDescent="0.2">
      <c r="B30" s="18" t="s">
        <v>143</v>
      </c>
      <c r="C30" s="21" t="s">
        <v>142</v>
      </c>
      <c r="D30" s="42">
        <v>0</v>
      </c>
      <c r="E30" s="46">
        <v>6</v>
      </c>
      <c r="F30" s="66"/>
    </row>
    <row r="31" spans="1:6" ht="25.5" x14ac:dyDescent="0.2">
      <c r="B31" s="18" t="s">
        <v>46</v>
      </c>
      <c r="C31" s="20" t="s">
        <v>73</v>
      </c>
      <c r="D31" s="37">
        <f>SUM(D32:D35)</f>
        <v>1895.7</v>
      </c>
      <c r="E31" s="37">
        <f>SUM(E32:E35)</f>
        <v>863.6</v>
      </c>
      <c r="F31" s="66">
        <f t="shared" si="0"/>
        <v>45.555731392097904</v>
      </c>
    </row>
    <row r="32" spans="1:6" x14ac:dyDescent="0.2">
      <c r="B32" s="23" t="s">
        <v>173</v>
      </c>
      <c r="C32" s="24" t="s">
        <v>172</v>
      </c>
      <c r="D32" s="42">
        <v>0</v>
      </c>
      <c r="E32" s="42">
        <v>848.2</v>
      </c>
      <c r="F32" s="66"/>
    </row>
    <row r="33" spans="1:6" x14ac:dyDescent="0.2">
      <c r="B33" s="18" t="s">
        <v>64</v>
      </c>
      <c r="C33" s="24" t="s">
        <v>62</v>
      </c>
      <c r="D33" s="42">
        <v>0</v>
      </c>
      <c r="E33" s="46">
        <v>0</v>
      </c>
      <c r="F33" s="66"/>
    </row>
    <row r="34" spans="1:6" x14ac:dyDescent="0.2">
      <c r="B34" s="18" t="s">
        <v>192</v>
      </c>
      <c r="C34" s="24" t="s">
        <v>191</v>
      </c>
      <c r="D34" s="42">
        <v>0</v>
      </c>
      <c r="E34" s="46">
        <v>0</v>
      </c>
      <c r="F34" s="66"/>
    </row>
    <row r="35" spans="1:6" x14ac:dyDescent="0.2">
      <c r="B35" s="18" t="s">
        <v>65</v>
      </c>
      <c r="C35" s="24" t="s">
        <v>63</v>
      </c>
      <c r="D35" s="42">
        <v>1895.7</v>
      </c>
      <c r="E35" s="46">
        <v>15.4</v>
      </c>
      <c r="F35" s="66">
        <f t="shared" si="0"/>
        <v>0.81236482565806822</v>
      </c>
    </row>
    <row r="36" spans="1:6" x14ac:dyDescent="0.2">
      <c r="B36" s="18" t="s">
        <v>183</v>
      </c>
      <c r="C36" s="20" t="s">
        <v>180</v>
      </c>
      <c r="D36" s="38">
        <f>SUM(D37)</f>
        <v>0</v>
      </c>
      <c r="E36" s="38">
        <f>SUM(E37)</f>
        <v>0</v>
      </c>
      <c r="F36" s="66"/>
    </row>
    <row r="37" spans="1:6" ht="25.5" x14ac:dyDescent="0.2">
      <c r="B37" s="18" t="s">
        <v>182</v>
      </c>
      <c r="C37" s="24" t="s">
        <v>181</v>
      </c>
      <c r="D37" s="42">
        <v>0</v>
      </c>
      <c r="E37" s="46">
        <v>0</v>
      </c>
      <c r="F37" s="66"/>
    </row>
    <row r="38" spans="1:6" x14ac:dyDescent="0.2">
      <c r="A38" s="2"/>
      <c r="B38" s="18" t="s">
        <v>41</v>
      </c>
      <c r="C38" s="22" t="s">
        <v>42</v>
      </c>
      <c r="D38" s="37">
        <v>2261.1</v>
      </c>
      <c r="E38" s="38">
        <v>329.5</v>
      </c>
      <c r="F38" s="66">
        <f t="shared" si="0"/>
        <v>14.57255318207952</v>
      </c>
    </row>
    <row r="39" spans="1:6" x14ac:dyDescent="0.2">
      <c r="A39" s="2"/>
      <c r="B39" s="18"/>
      <c r="C39" s="22" t="s">
        <v>184</v>
      </c>
      <c r="D39" s="37">
        <f>SUM(D40:D41)</f>
        <v>0</v>
      </c>
      <c r="E39" s="37">
        <f>SUM(E40:E41)</f>
        <v>-25.8</v>
      </c>
      <c r="F39" s="66"/>
    </row>
    <row r="40" spans="1:6" ht="16.5" customHeight="1" x14ac:dyDescent="0.2">
      <c r="A40" s="2"/>
      <c r="B40" s="18" t="s">
        <v>162</v>
      </c>
      <c r="C40" s="24" t="s">
        <v>185</v>
      </c>
      <c r="D40" s="42">
        <v>0</v>
      </c>
      <c r="E40" s="46">
        <v>-25.8</v>
      </c>
      <c r="F40" s="66"/>
    </row>
    <row r="41" spans="1:6" ht="16.5" customHeight="1" x14ac:dyDescent="0.2">
      <c r="A41" s="2"/>
      <c r="B41" s="18" t="s">
        <v>188</v>
      </c>
      <c r="C41" s="24" t="s">
        <v>186</v>
      </c>
      <c r="D41" s="42">
        <v>0</v>
      </c>
      <c r="E41" s="46">
        <v>0</v>
      </c>
      <c r="F41" s="66"/>
    </row>
    <row r="42" spans="1:6" ht="15.75" x14ac:dyDescent="0.25">
      <c r="B42" s="18"/>
      <c r="C42" s="27" t="s">
        <v>37</v>
      </c>
      <c r="D42" s="37">
        <f>SUM(D43+D53+D55+D51+D52)</f>
        <v>1038910.3</v>
      </c>
      <c r="E42" s="37">
        <f>SUM(E43+E53+E55+E51+E52+E54)</f>
        <v>128755.49999999999</v>
      </c>
      <c r="F42" s="66">
        <f t="shared" si="0"/>
        <v>12.393322118377302</v>
      </c>
    </row>
    <row r="43" spans="1:6" ht="15.75" x14ac:dyDescent="0.2">
      <c r="B43" s="18" t="s">
        <v>16</v>
      </c>
      <c r="C43" s="28" t="s">
        <v>55</v>
      </c>
      <c r="D43" s="37">
        <f>SUM(D44+D48+D49+D50)</f>
        <v>1038910.3</v>
      </c>
      <c r="E43" s="37">
        <f>SUM(E44+E48+E49+E50)</f>
        <v>128643.3</v>
      </c>
      <c r="F43" s="66">
        <f t="shared" si="0"/>
        <v>12.382522340956672</v>
      </c>
    </row>
    <row r="44" spans="1:6" x14ac:dyDescent="0.2">
      <c r="B44" s="18" t="s">
        <v>144</v>
      </c>
      <c r="C44" s="21" t="s">
        <v>17</v>
      </c>
      <c r="D44" s="42">
        <f>D45+D46+D47</f>
        <v>458725</v>
      </c>
      <c r="E44" s="42">
        <f>E45+E46+E47</f>
        <v>72009.900000000009</v>
      </c>
      <c r="F44" s="66">
        <f t="shared" si="0"/>
        <v>15.697836394353917</v>
      </c>
    </row>
    <row r="45" spans="1:6" x14ac:dyDescent="0.2">
      <c r="B45" s="18" t="s">
        <v>155</v>
      </c>
      <c r="C45" s="21" t="s">
        <v>47</v>
      </c>
      <c r="D45" s="42">
        <v>296064.90000000002</v>
      </c>
      <c r="E45" s="42">
        <v>60949.8</v>
      </c>
      <c r="F45" s="66">
        <f t="shared" si="0"/>
        <v>20.586634889850163</v>
      </c>
    </row>
    <row r="46" spans="1:6" x14ac:dyDescent="0.2">
      <c r="B46" s="18" t="s">
        <v>156</v>
      </c>
      <c r="C46" s="21" t="s">
        <v>53</v>
      </c>
      <c r="D46" s="42">
        <v>38737.5</v>
      </c>
      <c r="E46" s="42">
        <v>0</v>
      </c>
      <c r="F46" s="66">
        <f t="shared" si="0"/>
        <v>0</v>
      </c>
    </row>
    <row r="47" spans="1:6" x14ac:dyDescent="0.2">
      <c r="B47" s="18" t="s">
        <v>157</v>
      </c>
      <c r="C47" s="62" t="s">
        <v>193</v>
      </c>
      <c r="D47" s="42">
        <v>123922.6</v>
      </c>
      <c r="E47" s="42">
        <v>11060.1</v>
      </c>
      <c r="F47" s="66">
        <f t="shared" si="0"/>
        <v>8.9250064152947068</v>
      </c>
    </row>
    <row r="48" spans="1:6" ht="25.5" x14ac:dyDescent="0.2">
      <c r="B48" s="18" t="s">
        <v>145</v>
      </c>
      <c r="C48" s="25" t="s">
        <v>49</v>
      </c>
      <c r="D48" s="45">
        <v>95295.5</v>
      </c>
      <c r="E48" s="46">
        <v>2953.8</v>
      </c>
      <c r="F48" s="66">
        <f t="shared" si="0"/>
        <v>3.099621703018506</v>
      </c>
    </row>
    <row r="49" spans="2:6" ht="25.5" x14ac:dyDescent="0.2">
      <c r="B49" s="18" t="s">
        <v>146</v>
      </c>
      <c r="C49" s="25" t="s">
        <v>50</v>
      </c>
      <c r="D49" s="45">
        <v>443295.5</v>
      </c>
      <c r="E49" s="46">
        <v>48130.400000000001</v>
      </c>
      <c r="F49" s="66">
        <f t="shared" si="0"/>
        <v>10.857407756225813</v>
      </c>
    </row>
    <row r="50" spans="2:6" x14ac:dyDescent="0.2">
      <c r="B50" s="18" t="s">
        <v>150</v>
      </c>
      <c r="C50" s="63" t="s">
        <v>149</v>
      </c>
      <c r="D50" s="45">
        <v>41594.300000000003</v>
      </c>
      <c r="E50" s="46">
        <v>5549.2</v>
      </c>
      <c r="F50" s="66">
        <f t="shared" si="0"/>
        <v>13.341251084884226</v>
      </c>
    </row>
    <row r="51" spans="2:6" ht="33.75" customHeight="1" x14ac:dyDescent="0.2">
      <c r="B51" s="18" t="s">
        <v>158</v>
      </c>
      <c r="C51" s="25" t="s">
        <v>171</v>
      </c>
      <c r="D51" s="45">
        <v>0</v>
      </c>
      <c r="E51" s="46">
        <v>0</v>
      </c>
      <c r="F51" s="66"/>
    </row>
    <row r="52" spans="2:6" x14ac:dyDescent="0.2">
      <c r="B52" s="18" t="s">
        <v>190</v>
      </c>
      <c r="C52" s="25" t="s">
        <v>189</v>
      </c>
      <c r="D52" s="45">
        <v>0</v>
      </c>
      <c r="E52" s="46">
        <v>0</v>
      </c>
      <c r="F52" s="66"/>
    </row>
    <row r="53" spans="2:6" ht="51" x14ac:dyDescent="0.2">
      <c r="B53" s="18" t="s">
        <v>169</v>
      </c>
      <c r="C53" s="64" t="s">
        <v>170</v>
      </c>
      <c r="D53" s="45">
        <v>0</v>
      </c>
      <c r="E53" s="46">
        <v>243.4</v>
      </c>
      <c r="F53" s="66"/>
    </row>
    <row r="54" spans="2:6" ht="25.5" x14ac:dyDescent="0.2">
      <c r="B54" s="18" t="s">
        <v>194</v>
      </c>
      <c r="C54" s="64" t="s">
        <v>195</v>
      </c>
      <c r="D54" s="45">
        <v>0</v>
      </c>
      <c r="E54" s="46">
        <v>-0.1</v>
      </c>
      <c r="F54" s="66"/>
    </row>
    <row r="55" spans="2:6" ht="13.5" thickBot="1" x14ac:dyDescent="0.25">
      <c r="B55" s="18" t="s">
        <v>159</v>
      </c>
      <c r="C55" s="25" t="s">
        <v>72</v>
      </c>
      <c r="D55" s="46">
        <v>0</v>
      </c>
      <c r="E55" s="46">
        <v>-131.1</v>
      </c>
      <c r="F55" s="66"/>
    </row>
    <row r="56" spans="2:6" ht="19.5" thickBot="1" x14ac:dyDescent="0.25">
      <c r="B56" s="17"/>
      <c r="C56" s="30" t="s">
        <v>38</v>
      </c>
      <c r="D56" s="58">
        <f>SUM(D6)</f>
        <v>1367725.3</v>
      </c>
      <c r="E56" s="58">
        <f>SUM(E6)</f>
        <v>162841.4</v>
      </c>
      <c r="F56" s="66">
        <f t="shared" si="0"/>
        <v>11.906001885027644</v>
      </c>
    </row>
    <row r="57" spans="2:6" x14ac:dyDescent="0.2">
      <c r="B57" s="32"/>
      <c r="C57" s="33" t="s">
        <v>18</v>
      </c>
      <c r="D57" s="34">
        <f>SUM(D58+D67+D70+D74+D82+D88+D93+D98+D101+D103+D79+D91)</f>
        <v>1336705.8999999997</v>
      </c>
      <c r="E57" s="34">
        <f>SUM(E58+E67+E70+E74+E82+E88+E93+E98+E101+E103+E79+E91)</f>
        <v>165665.40000000002</v>
      </c>
      <c r="F57" s="66"/>
    </row>
    <row r="58" spans="2:6" ht="15.75" x14ac:dyDescent="0.2">
      <c r="B58" s="35" t="s">
        <v>19</v>
      </c>
      <c r="C58" s="36" t="s">
        <v>139</v>
      </c>
      <c r="D58" s="37">
        <f>SUM(D59:D66)</f>
        <v>191628.1</v>
      </c>
      <c r="E58" s="38">
        <f>SUM(E59:E66)</f>
        <v>23721.300000000003</v>
      </c>
      <c r="F58" s="66"/>
    </row>
    <row r="59" spans="2:6" ht="25.5" x14ac:dyDescent="0.2">
      <c r="B59" s="39" t="s">
        <v>99</v>
      </c>
      <c r="C59" s="40" t="s">
        <v>124</v>
      </c>
      <c r="D59" s="42">
        <v>2998.4</v>
      </c>
      <c r="E59" s="46">
        <v>241.5</v>
      </c>
      <c r="F59" s="66"/>
    </row>
    <row r="60" spans="2:6" ht="38.25" x14ac:dyDescent="0.2">
      <c r="B60" s="39" t="s">
        <v>100</v>
      </c>
      <c r="C60" s="40" t="s">
        <v>125</v>
      </c>
      <c r="D60" s="42">
        <v>7902.7</v>
      </c>
      <c r="E60" s="46">
        <v>1297.9000000000001</v>
      </c>
      <c r="F60" s="66"/>
    </row>
    <row r="61" spans="2:6" ht="38.25" x14ac:dyDescent="0.2">
      <c r="B61" s="39" t="s">
        <v>101</v>
      </c>
      <c r="C61" s="40" t="s">
        <v>126</v>
      </c>
      <c r="D61" s="42">
        <v>66708.2</v>
      </c>
      <c r="E61" s="46">
        <v>8267.1</v>
      </c>
      <c r="F61" s="66"/>
    </row>
    <row r="62" spans="2:6" x14ac:dyDescent="0.2">
      <c r="B62" s="39" t="s">
        <v>140</v>
      </c>
      <c r="C62" s="40" t="s">
        <v>141</v>
      </c>
      <c r="D62" s="42">
        <v>6.4</v>
      </c>
      <c r="E62" s="46">
        <v>0</v>
      </c>
      <c r="F62" s="66"/>
    </row>
    <row r="63" spans="2:6" ht="25.5" x14ac:dyDescent="0.2">
      <c r="B63" s="39" t="s">
        <v>102</v>
      </c>
      <c r="C63" s="40" t="s">
        <v>127</v>
      </c>
      <c r="D63" s="42">
        <v>17687.400000000001</v>
      </c>
      <c r="E63" s="46">
        <v>2659.7</v>
      </c>
      <c r="F63" s="66"/>
    </row>
    <row r="64" spans="2:6" x14ac:dyDescent="0.2">
      <c r="B64" s="39" t="s">
        <v>176</v>
      </c>
      <c r="C64" s="40" t="s">
        <v>177</v>
      </c>
      <c r="D64" s="42">
        <v>2629.8</v>
      </c>
      <c r="E64" s="46">
        <v>0</v>
      </c>
      <c r="F64" s="66"/>
    </row>
    <row r="65" spans="2:6" x14ac:dyDescent="0.2">
      <c r="B65" s="39" t="s">
        <v>151</v>
      </c>
      <c r="C65" s="40" t="s">
        <v>152</v>
      </c>
      <c r="D65" s="42">
        <v>500</v>
      </c>
      <c r="E65" s="46">
        <v>0</v>
      </c>
      <c r="F65" s="66"/>
    </row>
    <row r="66" spans="2:6" x14ac:dyDescent="0.2">
      <c r="B66" s="39" t="s">
        <v>103</v>
      </c>
      <c r="C66" s="40" t="s">
        <v>104</v>
      </c>
      <c r="D66" s="42">
        <v>93195.199999999997</v>
      </c>
      <c r="E66" s="46">
        <v>11255.1</v>
      </c>
      <c r="F66" s="66"/>
    </row>
    <row r="67" spans="2:6" ht="31.5" x14ac:dyDescent="0.2">
      <c r="B67" s="35" t="s">
        <v>20</v>
      </c>
      <c r="C67" s="41" t="s">
        <v>187</v>
      </c>
      <c r="D67" s="37">
        <f>SUM(D68:D69)</f>
        <v>430</v>
      </c>
      <c r="E67" s="37">
        <f>SUM(E68:E69)</f>
        <v>0</v>
      </c>
      <c r="F67" s="66"/>
    </row>
    <row r="68" spans="2:6" ht="25.5" x14ac:dyDescent="0.2">
      <c r="B68" s="52" t="s">
        <v>168</v>
      </c>
      <c r="C68" s="53" t="s">
        <v>118</v>
      </c>
      <c r="D68" s="42">
        <v>300</v>
      </c>
      <c r="E68" s="42">
        <v>0</v>
      </c>
      <c r="F68" s="66"/>
    </row>
    <row r="69" spans="2:6" ht="25.5" x14ac:dyDescent="0.2">
      <c r="B69" s="52" t="s">
        <v>121</v>
      </c>
      <c r="C69" s="59" t="s">
        <v>122</v>
      </c>
      <c r="D69" s="42">
        <v>130</v>
      </c>
      <c r="E69" s="46">
        <v>0</v>
      </c>
      <c r="F69" s="66"/>
    </row>
    <row r="70" spans="2:6" ht="15.75" x14ac:dyDescent="0.2">
      <c r="B70" s="35" t="s">
        <v>21</v>
      </c>
      <c r="C70" s="41" t="s">
        <v>119</v>
      </c>
      <c r="D70" s="37">
        <f>SUM(D71:D73)</f>
        <v>135808.79999999999</v>
      </c>
      <c r="E70" s="37">
        <f>SUM(E71:E73)</f>
        <v>14913.5</v>
      </c>
      <c r="F70" s="66"/>
    </row>
    <row r="71" spans="2:6" x14ac:dyDescent="0.2">
      <c r="B71" s="52" t="s">
        <v>22</v>
      </c>
      <c r="C71" s="53" t="s">
        <v>23</v>
      </c>
      <c r="D71" s="42">
        <v>43817</v>
      </c>
      <c r="E71" s="46">
        <v>6913.5</v>
      </c>
      <c r="F71" s="66"/>
    </row>
    <row r="72" spans="2:6" x14ac:dyDescent="0.2">
      <c r="B72" s="52" t="s">
        <v>78</v>
      </c>
      <c r="C72" s="53" t="s">
        <v>128</v>
      </c>
      <c r="D72" s="42">
        <v>84192.9</v>
      </c>
      <c r="E72" s="46">
        <v>8000</v>
      </c>
      <c r="F72" s="66"/>
    </row>
    <row r="73" spans="2:6" x14ac:dyDescent="0.2">
      <c r="B73" s="52" t="s">
        <v>54</v>
      </c>
      <c r="C73" s="53" t="s">
        <v>129</v>
      </c>
      <c r="D73" s="42">
        <v>7798.9</v>
      </c>
      <c r="E73" s="46">
        <v>0</v>
      </c>
      <c r="F73" s="66"/>
    </row>
    <row r="74" spans="2:6" ht="15.75" x14ac:dyDescent="0.2">
      <c r="B74" s="35" t="s">
        <v>24</v>
      </c>
      <c r="C74" s="41" t="s">
        <v>25</v>
      </c>
      <c r="D74" s="43">
        <f>SUM(D75:D78)</f>
        <v>180109.1</v>
      </c>
      <c r="E74" s="43">
        <f>SUM(E75:E78)</f>
        <v>20779.300000000003</v>
      </c>
      <c r="F74" s="66"/>
    </row>
    <row r="75" spans="2:6" x14ac:dyDescent="0.2">
      <c r="B75" s="52" t="s">
        <v>26</v>
      </c>
      <c r="C75" s="53" t="s">
        <v>27</v>
      </c>
      <c r="D75" s="42">
        <v>6850</v>
      </c>
      <c r="E75" s="46">
        <v>4300</v>
      </c>
      <c r="F75" s="66"/>
    </row>
    <row r="76" spans="2:6" x14ac:dyDescent="0.2">
      <c r="B76" s="52" t="s">
        <v>28</v>
      </c>
      <c r="C76" s="53" t="s">
        <v>29</v>
      </c>
      <c r="D76" s="45">
        <v>108950.7</v>
      </c>
      <c r="E76" s="46">
        <v>10295.200000000001</v>
      </c>
      <c r="F76" s="66"/>
    </row>
    <row r="77" spans="2:6" x14ac:dyDescent="0.2">
      <c r="B77" s="52" t="s">
        <v>51</v>
      </c>
      <c r="C77" s="53" t="s">
        <v>52</v>
      </c>
      <c r="D77" s="45">
        <v>64068.4</v>
      </c>
      <c r="E77" s="46">
        <v>6184.1</v>
      </c>
      <c r="F77" s="66"/>
    </row>
    <row r="78" spans="2:6" x14ac:dyDescent="0.2">
      <c r="B78" s="52" t="s">
        <v>79</v>
      </c>
      <c r="C78" s="53" t="s">
        <v>130</v>
      </c>
      <c r="D78" s="45">
        <v>240</v>
      </c>
      <c r="E78" s="46">
        <v>0</v>
      </c>
      <c r="F78" s="66"/>
    </row>
    <row r="79" spans="2:6" ht="15.75" x14ac:dyDescent="0.2">
      <c r="B79" s="35" t="s">
        <v>137</v>
      </c>
      <c r="C79" s="41" t="s">
        <v>138</v>
      </c>
      <c r="D79" s="44">
        <f>SUM(D80+D81)</f>
        <v>615.9</v>
      </c>
      <c r="E79" s="44">
        <f>SUM(E80+E81)</f>
        <v>9.5</v>
      </c>
      <c r="F79" s="66"/>
    </row>
    <row r="80" spans="2:6" x14ac:dyDescent="0.2">
      <c r="B80" s="52" t="s">
        <v>160</v>
      </c>
      <c r="C80" s="53" t="s">
        <v>161</v>
      </c>
      <c r="D80" s="45">
        <v>515.9</v>
      </c>
      <c r="E80" s="46">
        <v>9.5</v>
      </c>
      <c r="F80" s="66"/>
    </row>
    <row r="81" spans="2:6" x14ac:dyDescent="0.2">
      <c r="B81" s="52" t="s">
        <v>164</v>
      </c>
      <c r="C81" s="53" t="s">
        <v>165</v>
      </c>
      <c r="D81" s="45">
        <v>100</v>
      </c>
      <c r="E81" s="46">
        <v>0</v>
      </c>
      <c r="F81" s="66"/>
    </row>
    <row r="82" spans="2:6" ht="15.75" x14ac:dyDescent="0.2">
      <c r="B82" s="35" t="s">
        <v>30</v>
      </c>
      <c r="C82" s="41" t="s">
        <v>31</v>
      </c>
      <c r="D82" s="44">
        <f>SUM(D83:D87)</f>
        <v>634401.69999999995</v>
      </c>
      <c r="E82" s="44">
        <f>SUM(E83:E87)</f>
        <v>82387.8</v>
      </c>
      <c r="F82" s="66"/>
    </row>
    <row r="83" spans="2:6" x14ac:dyDescent="0.2">
      <c r="B83" s="52" t="s">
        <v>91</v>
      </c>
      <c r="C83" s="53" t="s">
        <v>92</v>
      </c>
      <c r="D83" s="45">
        <v>197837.6</v>
      </c>
      <c r="E83" s="46">
        <v>25550.400000000001</v>
      </c>
      <c r="F83" s="66"/>
    </row>
    <row r="84" spans="2:6" x14ac:dyDescent="0.2">
      <c r="B84" s="52" t="s">
        <v>93</v>
      </c>
      <c r="C84" s="53" t="s">
        <v>94</v>
      </c>
      <c r="D84" s="45">
        <v>295114.59999999998</v>
      </c>
      <c r="E84" s="46">
        <v>38349.599999999999</v>
      </c>
      <c r="F84" s="66"/>
    </row>
    <row r="85" spans="2:6" x14ac:dyDescent="0.2">
      <c r="B85" s="52" t="s">
        <v>123</v>
      </c>
      <c r="C85" s="53" t="s">
        <v>131</v>
      </c>
      <c r="D85" s="45">
        <v>95997.1</v>
      </c>
      <c r="E85" s="46">
        <v>13582.8</v>
      </c>
      <c r="F85" s="66"/>
    </row>
    <row r="86" spans="2:6" x14ac:dyDescent="0.2">
      <c r="B86" s="52" t="s">
        <v>95</v>
      </c>
      <c r="C86" s="53" t="s">
        <v>96</v>
      </c>
      <c r="D86" s="45">
        <v>9317.7999999999993</v>
      </c>
      <c r="E86" s="46">
        <v>1533.7</v>
      </c>
      <c r="F86" s="66"/>
    </row>
    <row r="87" spans="2:6" x14ac:dyDescent="0.2">
      <c r="B87" s="52" t="s">
        <v>97</v>
      </c>
      <c r="C87" s="53" t="s">
        <v>98</v>
      </c>
      <c r="D87" s="45">
        <v>36134.6</v>
      </c>
      <c r="E87" s="46">
        <v>3371.3</v>
      </c>
      <c r="F87" s="66"/>
    </row>
    <row r="88" spans="2:6" ht="15.75" x14ac:dyDescent="0.2">
      <c r="B88" s="35" t="s">
        <v>32</v>
      </c>
      <c r="C88" s="41" t="s">
        <v>132</v>
      </c>
      <c r="D88" s="37">
        <f>SUM(D89:D90)</f>
        <v>97476</v>
      </c>
      <c r="E88" s="38">
        <f>SUM(E89:E90)</f>
        <v>12378.4</v>
      </c>
      <c r="F88" s="66"/>
    </row>
    <row r="89" spans="2:6" x14ac:dyDescent="0.2">
      <c r="B89" s="52" t="s">
        <v>105</v>
      </c>
      <c r="C89" s="53" t="s">
        <v>133</v>
      </c>
      <c r="D89" s="42">
        <v>65349.8</v>
      </c>
      <c r="E89" s="46">
        <v>8471.7999999999993</v>
      </c>
      <c r="F89" s="66"/>
    </row>
    <row r="90" spans="2:6" x14ac:dyDescent="0.2">
      <c r="B90" s="52" t="s">
        <v>106</v>
      </c>
      <c r="C90" s="53" t="s">
        <v>134</v>
      </c>
      <c r="D90" s="42">
        <v>32126.2</v>
      </c>
      <c r="E90" s="46">
        <v>3906.6</v>
      </c>
      <c r="F90" s="66"/>
    </row>
    <row r="91" spans="2:6" ht="15.75" x14ac:dyDescent="0.2">
      <c r="B91" s="35" t="s">
        <v>87</v>
      </c>
      <c r="C91" s="41" t="s">
        <v>88</v>
      </c>
      <c r="D91" s="44">
        <f>SUM(D92)</f>
        <v>36.4</v>
      </c>
      <c r="E91" s="44">
        <f>SUM(E92)</f>
        <v>0</v>
      </c>
      <c r="F91" s="66"/>
    </row>
    <row r="92" spans="2:6" x14ac:dyDescent="0.2">
      <c r="B92" s="52" t="s">
        <v>89</v>
      </c>
      <c r="C92" s="53" t="s">
        <v>90</v>
      </c>
      <c r="D92" s="45">
        <v>36.4</v>
      </c>
      <c r="E92" s="46">
        <v>0</v>
      </c>
      <c r="F92" s="66"/>
    </row>
    <row r="93" spans="2:6" ht="15.75" x14ac:dyDescent="0.2">
      <c r="B93" s="35">
        <v>1000</v>
      </c>
      <c r="C93" s="41" t="s">
        <v>33</v>
      </c>
      <c r="D93" s="37">
        <f>SUM(D94:D97)</f>
        <v>44168.5</v>
      </c>
      <c r="E93" s="38">
        <f>SUM(E94:E97)</f>
        <v>3638.3</v>
      </c>
      <c r="F93" s="66"/>
    </row>
    <row r="94" spans="2:6" x14ac:dyDescent="0.2">
      <c r="B94" s="52" t="s">
        <v>107</v>
      </c>
      <c r="C94" s="53" t="s">
        <v>108</v>
      </c>
      <c r="D94" s="42">
        <v>1427.3</v>
      </c>
      <c r="E94" s="46">
        <v>223</v>
      </c>
      <c r="F94" s="66"/>
    </row>
    <row r="95" spans="2:6" x14ac:dyDescent="0.2">
      <c r="B95" s="52" t="s">
        <v>109</v>
      </c>
      <c r="C95" s="53" t="s">
        <v>110</v>
      </c>
      <c r="D95" s="42">
        <v>26597</v>
      </c>
      <c r="E95" s="46">
        <v>2932.1</v>
      </c>
      <c r="F95" s="66"/>
    </row>
    <row r="96" spans="2:6" x14ac:dyDescent="0.2">
      <c r="B96" s="52" t="s">
        <v>111</v>
      </c>
      <c r="C96" s="53" t="s">
        <v>112</v>
      </c>
      <c r="D96" s="42">
        <v>14914.8</v>
      </c>
      <c r="E96" s="46">
        <v>366.3</v>
      </c>
      <c r="F96" s="66"/>
    </row>
    <row r="97" spans="1:6" x14ac:dyDescent="0.2">
      <c r="B97" s="52" t="s">
        <v>113</v>
      </c>
      <c r="C97" s="53" t="s">
        <v>114</v>
      </c>
      <c r="D97" s="42">
        <v>1229.4000000000001</v>
      </c>
      <c r="E97" s="46">
        <v>116.9</v>
      </c>
      <c r="F97" s="66"/>
    </row>
    <row r="98" spans="1:6" ht="15.75" x14ac:dyDescent="0.2">
      <c r="B98" s="35" t="s">
        <v>66</v>
      </c>
      <c r="C98" s="41" t="s">
        <v>67</v>
      </c>
      <c r="D98" s="38">
        <f>SUM(D99:D100)</f>
        <v>47428.4</v>
      </c>
      <c r="E98" s="38">
        <f>SUM(E99:E100)</f>
        <v>7233.7</v>
      </c>
      <c r="F98" s="66"/>
    </row>
    <row r="99" spans="1:6" x14ac:dyDescent="0.2">
      <c r="B99" s="52" t="s">
        <v>115</v>
      </c>
      <c r="C99" s="53" t="s">
        <v>136</v>
      </c>
      <c r="D99" s="42">
        <v>47265.5</v>
      </c>
      <c r="E99" s="46">
        <v>7233.7</v>
      </c>
      <c r="F99" s="66"/>
    </row>
    <row r="100" spans="1:6" x14ac:dyDescent="0.2">
      <c r="B100" s="52" t="s">
        <v>147</v>
      </c>
      <c r="C100" s="53" t="s">
        <v>148</v>
      </c>
      <c r="D100" s="42">
        <v>162.9</v>
      </c>
      <c r="E100" s="46">
        <v>0</v>
      </c>
      <c r="F100" s="66"/>
    </row>
    <row r="101" spans="1:6" ht="15.75" x14ac:dyDescent="0.2">
      <c r="B101" s="35" t="s">
        <v>68</v>
      </c>
      <c r="C101" s="41" t="s">
        <v>69</v>
      </c>
      <c r="D101" s="38">
        <f>SUM(D102)</f>
        <v>4468</v>
      </c>
      <c r="E101" s="38">
        <f>SUM(E102)</f>
        <v>603.1</v>
      </c>
      <c r="F101" s="66"/>
    </row>
    <row r="102" spans="1:6" x14ac:dyDescent="0.2">
      <c r="B102" s="54" t="s">
        <v>116</v>
      </c>
      <c r="C102" s="55" t="s">
        <v>117</v>
      </c>
      <c r="D102" s="56">
        <v>4468</v>
      </c>
      <c r="E102" s="57">
        <v>603.1</v>
      </c>
      <c r="F102" s="66"/>
    </row>
    <row r="103" spans="1:6" ht="15.75" x14ac:dyDescent="0.2">
      <c r="B103" s="47" t="s">
        <v>70</v>
      </c>
      <c r="C103" s="48" t="s">
        <v>71</v>
      </c>
      <c r="D103" s="49">
        <f>SUM(D104)</f>
        <v>135</v>
      </c>
      <c r="E103" s="49">
        <f>SUM(E104)</f>
        <v>0.5</v>
      </c>
      <c r="F103" s="66"/>
    </row>
    <row r="104" spans="1:6" ht="13.5" thickBot="1" x14ac:dyDescent="0.25">
      <c r="B104" s="54" t="s">
        <v>163</v>
      </c>
      <c r="C104" s="55" t="s">
        <v>135</v>
      </c>
      <c r="D104" s="56">
        <v>135</v>
      </c>
      <c r="E104" s="57">
        <v>0.5</v>
      </c>
      <c r="F104" s="66"/>
    </row>
    <row r="105" spans="1:6" ht="19.5" thickBot="1" x14ac:dyDescent="0.25">
      <c r="B105" s="61"/>
      <c r="C105" s="30" t="s">
        <v>120</v>
      </c>
      <c r="D105" s="58">
        <f>SUM(D58+D67+D70+D74+D82+D88+D93+D98+D101+D103+D79+D91)</f>
        <v>1336705.8999999997</v>
      </c>
      <c r="E105" s="58">
        <f>SUM(E58+E67+E70+E74+E82+E88+E93+E98+E101+E103+E79+E91)</f>
        <v>165665.40000000002</v>
      </c>
      <c r="F105" s="66"/>
    </row>
    <row r="106" spans="1:6" ht="16.5" customHeight="1" x14ac:dyDescent="0.2">
      <c r="B106" s="50"/>
      <c r="C106" s="31" t="s">
        <v>34</v>
      </c>
      <c r="D106" s="65">
        <f>SUM(D56-D105)</f>
        <v>31019.400000000373</v>
      </c>
      <c r="E106" s="51">
        <f>SUM(E56-E105)</f>
        <v>-2824.0000000000291</v>
      </c>
      <c r="F106" s="66"/>
    </row>
    <row r="107" spans="1:6" ht="23.25" customHeight="1" x14ac:dyDescent="0.2">
      <c r="B107" s="78" t="s">
        <v>178</v>
      </c>
      <c r="C107" s="79"/>
      <c r="D107" s="79"/>
      <c r="E107" s="79"/>
    </row>
    <row r="108" spans="1:6" ht="19.5" customHeight="1" x14ac:dyDescent="0.2">
      <c r="A108" s="67"/>
      <c r="B108" s="67"/>
      <c r="C108" s="67"/>
      <c r="D108" s="67"/>
      <c r="E108" s="67"/>
      <c r="F108" s="67"/>
    </row>
    <row r="109" spans="1:6" ht="42.75" customHeight="1" x14ac:dyDescent="0.2">
      <c r="A109" s="3"/>
      <c r="B109" s="8"/>
      <c r="C109" s="9"/>
      <c r="D109" s="10"/>
      <c r="E109" s="14"/>
    </row>
    <row r="110" spans="1:6" x14ac:dyDescent="0.2">
      <c r="A110" s="3"/>
      <c r="B110" s="8"/>
      <c r="C110" s="9"/>
      <c r="D110" s="10"/>
      <c r="E110" s="14"/>
    </row>
    <row r="111" spans="1:6" x14ac:dyDescent="0.2">
      <c r="A111" s="3"/>
      <c r="B111" s="8"/>
      <c r="C111" s="9"/>
      <c r="D111" s="10"/>
      <c r="E111" s="14"/>
    </row>
    <row r="112" spans="1:6" ht="15" x14ac:dyDescent="0.2">
      <c r="A112" s="3"/>
      <c r="B112" s="16"/>
      <c r="C112" s="16"/>
      <c r="D112" s="16"/>
      <c r="E112" s="16"/>
    </row>
    <row r="113" spans="1:6" ht="15" x14ac:dyDescent="0.2">
      <c r="A113" s="3"/>
      <c r="B113" s="11"/>
      <c r="C113" s="12"/>
      <c r="D113" s="13"/>
      <c r="E113" s="15"/>
      <c r="F113" s="13"/>
    </row>
    <row r="114" spans="1:6" x14ac:dyDescent="0.2">
      <c r="A114" s="3"/>
      <c r="B114" s="5"/>
      <c r="C114" s="5"/>
    </row>
    <row r="115" spans="1:6" x14ac:dyDescent="0.2">
      <c r="A115" s="3"/>
      <c r="C115" s="7"/>
    </row>
    <row r="116" spans="1:6" x14ac:dyDescent="0.2">
      <c r="A116" s="3"/>
    </row>
    <row r="117" spans="1:6" x14ac:dyDescent="0.2">
      <c r="A117" s="3"/>
    </row>
    <row r="119" spans="1:6" ht="18.75" customHeight="1" x14ac:dyDescent="0.2"/>
    <row r="120" spans="1:6" ht="25.5" customHeight="1" x14ac:dyDescent="0.2">
      <c r="A120" s="6"/>
    </row>
    <row r="122" spans="1:6" x14ac:dyDescent="0.2">
      <c r="C122" s="4"/>
    </row>
    <row r="123" spans="1:6" x14ac:dyDescent="0.2">
      <c r="C123" s="4"/>
    </row>
    <row r="124" spans="1:6" x14ac:dyDescent="0.2">
      <c r="C124" s="4"/>
    </row>
    <row r="125" spans="1:6" x14ac:dyDescent="0.2">
      <c r="C125" s="4"/>
    </row>
    <row r="126" spans="1:6" x14ac:dyDescent="0.2">
      <c r="C126" s="4"/>
    </row>
    <row r="127" spans="1:6" x14ac:dyDescent="0.2">
      <c r="C127" s="4"/>
    </row>
    <row r="128" spans="1:6" x14ac:dyDescent="0.2">
      <c r="C128" s="4"/>
    </row>
    <row r="129" spans="3:3" x14ac:dyDescent="0.2">
      <c r="C129" s="4"/>
    </row>
    <row r="130" spans="3:3" x14ac:dyDescent="0.2">
      <c r="C130" s="4"/>
    </row>
    <row r="131" spans="3:3" x14ac:dyDescent="0.2">
      <c r="C131" s="4"/>
    </row>
    <row r="132" spans="3:3" x14ac:dyDescent="0.2">
      <c r="C132" s="4"/>
    </row>
    <row r="133" spans="3:3" x14ac:dyDescent="0.2">
      <c r="C133" s="4"/>
    </row>
    <row r="134" spans="3:3" x14ac:dyDescent="0.2">
      <c r="C134" s="4"/>
    </row>
    <row r="135" spans="3:3" x14ac:dyDescent="0.2">
      <c r="C135" s="4"/>
    </row>
    <row r="136" spans="3:3" x14ac:dyDescent="0.2">
      <c r="C136" s="4"/>
    </row>
    <row r="137" spans="3:3" x14ac:dyDescent="0.2">
      <c r="C137" s="4"/>
    </row>
    <row r="138" spans="3:3" x14ac:dyDescent="0.2">
      <c r="C138" s="4"/>
    </row>
    <row r="139" spans="3:3" x14ac:dyDescent="0.2">
      <c r="C139" s="4"/>
    </row>
    <row r="140" spans="3:3" x14ac:dyDescent="0.2">
      <c r="C140" s="4"/>
    </row>
    <row r="141" spans="3:3" x14ac:dyDescent="0.2">
      <c r="C141" s="4"/>
    </row>
    <row r="142" spans="3:3" x14ac:dyDescent="0.2">
      <c r="C142" s="4"/>
    </row>
    <row r="143" spans="3:3" x14ac:dyDescent="0.2">
      <c r="C143" s="4"/>
    </row>
    <row r="144" spans="3:3" x14ac:dyDescent="0.2">
      <c r="C144" s="4"/>
    </row>
    <row r="145" spans="3:3" x14ac:dyDescent="0.2">
      <c r="C145" s="4"/>
    </row>
    <row r="146" spans="3:3" x14ac:dyDescent="0.2">
      <c r="C146" s="4"/>
    </row>
    <row r="147" spans="3:3" x14ac:dyDescent="0.2">
      <c r="C147" s="4"/>
    </row>
    <row r="148" spans="3:3" x14ac:dyDescent="0.2">
      <c r="C148" s="4"/>
    </row>
  </sheetData>
  <mergeCells count="6">
    <mergeCell ref="A108:F108"/>
    <mergeCell ref="B2:E3"/>
    <mergeCell ref="B4:C5"/>
    <mergeCell ref="D4:D5"/>
    <mergeCell ref="E4:E5"/>
    <mergeCell ref="B107:E107"/>
  </mergeCells>
  <phoneticPr fontId="0" type="noConversion"/>
  <pageMargins left="0" right="0" top="0" bottom="0" header="0" footer="0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"/>
  <sheetViews>
    <sheetView tabSelected="1" workbookViewId="0">
      <selection activeCell="R30" sqref="R30"/>
    </sheetView>
  </sheetViews>
  <sheetFormatPr defaultRowHeight="12.75" x14ac:dyDescent="0.2"/>
  <sheetData>
    <row r="1" spans="2:15" x14ac:dyDescent="0.2">
      <c r="B1" s="80" t="s">
        <v>197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</row>
    <row r="2" spans="2:15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</row>
    <row r="3" spans="2:15" ht="34.5" customHeight="1" x14ac:dyDescent="0.2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</row>
  </sheetData>
  <mergeCells count="1">
    <mergeCell ref="B1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об исполнении</vt:lpstr>
      <vt:lpstr>Инфографика</vt:lpstr>
    </vt:vector>
  </TitlesOfParts>
  <Company>ГУРЭП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Пользователь</cp:lastModifiedBy>
  <cp:lastPrinted>2025-03-26T05:06:30Z</cp:lastPrinted>
  <dcterms:created xsi:type="dcterms:W3CDTF">2005-02-24T04:25:28Z</dcterms:created>
  <dcterms:modified xsi:type="dcterms:W3CDTF">2025-04-17T03:24:53Z</dcterms:modified>
</cp:coreProperties>
</file>